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Dissertation\Anhang - Dateien\"/>
    </mc:Choice>
  </mc:AlternateContent>
  <bookViews>
    <workbookView xWindow="0" yWindow="0" windowWidth="28800" windowHeight="12435"/>
  </bookViews>
  <sheets>
    <sheet name="vocabprofile" sheetId="1" r:id="rId1"/>
    <sheet name="Bild_Fachs_Summe" sheetId="4" r:id="rId2"/>
    <sheet name="vocabchecker alt" sheetId="3" r:id="rId3"/>
    <sheet name="kommentare" sheetId="2" r:id="rId4"/>
  </sheets>
  <definedNames>
    <definedName name="subs" localSheetId="0">vocabprofile!$EL$6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36" i="4" l="1"/>
  <c r="AH6" i="4"/>
  <c r="AI6" i="4"/>
  <c r="AH7" i="4"/>
  <c r="AI7" i="4"/>
  <c r="AJ7" i="4"/>
  <c r="AI8" i="4"/>
  <c r="AH9" i="4"/>
  <c r="AI9" i="4"/>
  <c r="AJ9" i="4"/>
  <c r="AH10" i="4"/>
  <c r="AH11" i="4"/>
  <c r="AI11" i="4"/>
  <c r="AJ11" i="4"/>
  <c r="AH12" i="4"/>
  <c r="AJ12" i="4"/>
  <c r="AH13" i="4"/>
  <c r="AJ14" i="4"/>
  <c r="AH15" i="4"/>
  <c r="AH16" i="4"/>
  <c r="AH17" i="4"/>
  <c r="AI17" i="4"/>
  <c r="AJ17" i="4"/>
  <c r="AH18" i="4"/>
  <c r="AH19" i="4"/>
  <c r="AJ20" i="4"/>
  <c r="AI21" i="4"/>
  <c r="AH22" i="4"/>
  <c r="AH23" i="4"/>
  <c r="AI24" i="4"/>
  <c r="AI25" i="4"/>
  <c r="AJ26" i="4"/>
  <c r="AH27" i="4"/>
  <c r="AJ27" i="4"/>
  <c r="AB6" i="4"/>
  <c r="AC6" i="4"/>
  <c r="AB7" i="4"/>
  <c r="AD7" i="4"/>
  <c r="AD8" i="4"/>
  <c r="AB9" i="4"/>
  <c r="AD10" i="4"/>
  <c r="AD11" i="4"/>
  <c r="AD12" i="4"/>
  <c r="AB13" i="4"/>
  <c r="AC13" i="4"/>
  <c r="AB14" i="4"/>
  <c r="AD15" i="4"/>
  <c r="AB16" i="4"/>
  <c r="AD17" i="4"/>
  <c r="AB18" i="4"/>
  <c r="AC18" i="4"/>
  <c r="AD18" i="4"/>
  <c r="AB19" i="4"/>
  <c r="AB20" i="4"/>
  <c r="AC20" i="4"/>
  <c r="AD20" i="4"/>
  <c r="AB21" i="4"/>
  <c r="AB22" i="4"/>
  <c r="AD22" i="4"/>
  <c r="AB23" i="4"/>
  <c r="AC23" i="4"/>
  <c r="AD23" i="4"/>
  <c r="AB24" i="4"/>
  <c r="AC24" i="4"/>
  <c r="AD24" i="4"/>
  <c r="AD25" i="4"/>
  <c r="AD26" i="4"/>
  <c r="AB27" i="4"/>
  <c r="AC27" i="4"/>
  <c r="AD27" i="4"/>
  <c r="AC28" i="4"/>
  <c r="AD29" i="4"/>
  <c r="AB30" i="4"/>
  <c r="AD31" i="4"/>
  <c r="AD32" i="4"/>
  <c r="AB33" i="4"/>
  <c r="AB34" i="4"/>
  <c r="AD35" i="4"/>
  <c r="AB36" i="4"/>
  <c r="AC36" i="4"/>
  <c r="AB37" i="4"/>
  <c r="AB38" i="4"/>
  <c r="AB39" i="4"/>
  <c r="AB40" i="4"/>
  <c r="AC40" i="4"/>
  <c r="AB41" i="4"/>
  <c r="AB42" i="4"/>
  <c r="AD42" i="4"/>
  <c r="AC43" i="4"/>
  <c r="AD44" i="4"/>
  <c r="AI5" i="4"/>
  <c r="AH5" i="4"/>
  <c r="AB5" i="4"/>
  <c r="W6" i="4"/>
  <c r="W7" i="4"/>
  <c r="X7" i="4"/>
  <c r="X9" i="4"/>
  <c r="X10" i="4"/>
  <c r="W12" i="4"/>
  <c r="X12" i="4"/>
  <c r="W13" i="4"/>
  <c r="X13" i="4"/>
  <c r="W14" i="4"/>
  <c r="W15" i="4"/>
  <c r="X15" i="4"/>
  <c r="X16" i="4"/>
  <c r="X18" i="4"/>
  <c r="W20" i="4"/>
  <c r="W21" i="4"/>
  <c r="X21" i="4"/>
  <c r="X22" i="4"/>
  <c r="X23" i="4"/>
  <c r="W25" i="4"/>
  <c r="X26" i="4"/>
  <c r="X28" i="4"/>
  <c r="W29" i="4"/>
  <c r="X29" i="4"/>
  <c r="X30" i="4"/>
  <c r="W31" i="4"/>
  <c r="X31" i="4"/>
  <c r="W32" i="4"/>
  <c r="X32" i="4"/>
  <c r="W33" i="4"/>
  <c r="X33" i="4"/>
  <c r="X35" i="4"/>
  <c r="W36" i="4"/>
  <c r="X36" i="4"/>
  <c r="W37" i="4"/>
  <c r="X37" i="4"/>
  <c r="X38" i="4"/>
  <c r="W39" i="4"/>
  <c r="W40" i="4"/>
  <c r="X40" i="4"/>
  <c r="W41" i="4"/>
  <c r="V7" i="4"/>
  <c r="V8" i="4"/>
  <c r="V10" i="4"/>
  <c r="V11" i="4"/>
  <c r="V12" i="4"/>
  <c r="V13" i="4"/>
  <c r="V14" i="4"/>
  <c r="V15" i="4"/>
  <c r="V16" i="4"/>
  <c r="V17" i="4"/>
  <c r="V19" i="4"/>
  <c r="V21" i="4"/>
  <c r="V22" i="4"/>
  <c r="V24" i="4"/>
  <c r="V27" i="4"/>
  <c r="V29" i="4"/>
  <c r="V31" i="4"/>
  <c r="V32" i="4"/>
  <c r="V33" i="4"/>
  <c r="V34" i="4"/>
  <c r="V36" i="4"/>
  <c r="V38" i="4"/>
  <c r="V40" i="4"/>
  <c r="V41" i="4"/>
  <c r="V42" i="4"/>
  <c r="V43" i="4"/>
  <c r="V44" i="4"/>
  <c r="V5" i="4"/>
  <c r="J38" i="1" l="1"/>
  <c r="I38" i="1"/>
  <c r="J37" i="1"/>
  <c r="I37" i="1"/>
  <c r="I36" i="1"/>
  <c r="J36" i="1"/>
  <c r="J28" i="3" l="1"/>
  <c r="I28" i="3"/>
  <c r="H28" i="3"/>
  <c r="J25" i="3"/>
  <c r="I25" i="3"/>
  <c r="H25" i="3"/>
  <c r="J24" i="3"/>
  <c r="I24" i="3"/>
  <c r="H24" i="3"/>
  <c r="J23" i="3"/>
  <c r="I23" i="3"/>
  <c r="H23" i="3"/>
  <c r="J22" i="3"/>
  <c r="I22" i="3"/>
  <c r="H22" i="3"/>
  <c r="J21" i="3"/>
  <c r="I21" i="3"/>
  <c r="H21" i="3"/>
  <c r="J20" i="3"/>
  <c r="I20" i="3"/>
  <c r="H20" i="3"/>
  <c r="J19" i="3"/>
  <c r="I19" i="3"/>
  <c r="H19" i="3"/>
  <c r="J18" i="3"/>
  <c r="I18" i="3"/>
  <c r="H18" i="3"/>
  <c r="J14" i="3"/>
  <c r="I14" i="3"/>
  <c r="H14" i="3"/>
  <c r="EI216" i="1"/>
  <c r="EI215" i="1"/>
  <c r="EI214" i="1"/>
  <c r="EI213" i="1"/>
  <c r="EI212" i="1"/>
  <c r="EI211" i="1"/>
  <c r="EI210" i="1"/>
  <c r="EI209" i="1"/>
  <c r="EI208" i="1"/>
  <c r="EI207" i="1"/>
  <c r="EI206" i="1"/>
  <c r="EI205" i="1"/>
  <c r="EI204" i="1"/>
  <c r="EI203" i="1"/>
  <c r="EI202" i="1"/>
  <c r="EI201" i="1"/>
  <c r="EI200" i="1"/>
  <c r="EI199" i="1"/>
  <c r="EI198" i="1"/>
  <c r="EI197" i="1"/>
  <c r="EI196" i="1"/>
  <c r="EI195" i="1"/>
  <c r="EI194" i="1"/>
  <c r="EI193" i="1"/>
  <c r="EI192" i="1"/>
  <c r="EI191" i="1"/>
  <c r="EI190" i="1"/>
  <c r="EI189" i="1"/>
  <c r="EI188" i="1"/>
  <c r="EI187" i="1"/>
  <c r="EI186" i="1"/>
  <c r="EI185" i="1"/>
  <c r="EI184" i="1"/>
  <c r="EI183" i="1"/>
  <c r="EI182" i="1"/>
  <c r="EI181" i="1"/>
  <c r="EI180" i="1"/>
  <c r="EI179" i="1"/>
  <c r="EI178" i="1"/>
  <c r="EI177" i="1"/>
  <c r="EI176" i="1"/>
  <c r="EI175" i="1"/>
  <c r="EI174" i="1"/>
  <c r="EI173" i="1"/>
  <c r="FG172" i="1"/>
  <c r="EI172" i="1"/>
  <c r="FG171" i="1"/>
  <c r="EI171" i="1"/>
  <c r="FG170" i="1"/>
  <c r="EI170" i="1"/>
  <c r="FG169" i="1"/>
  <c r="EI169" i="1"/>
  <c r="FG168" i="1"/>
  <c r="EI168" i="1"/>
  <c r="FG167" i="1"/>
  <c r="EI167" i="1"/>
  <c r="FG166" i="1"/>
  <c r="EI166" i="1"/>
  <c r="FG165" i="1"/>
  <c r="EI165" i="1"/>
  <c r="FG164" i="1"/>
  <c r="EI164" i="1"/>
  <c r="FG163" i="1"/>
  <c r="EI163" i="1"/>
  <c r="FG162" i="1"/>
  <c r="EI162" i="1"/>
  <c r="FG161" i="1"/>
  <c r="EI161" i="1"/>
  <c r="FG160" i="1"/>
  <c r="EI160" i="1"/>
  <c r="FG159" i="1"/>
  <c r="EI159" i="1"/>
  <c r="FG158" i="1"/>
  <c r="EI158" i="1"/>
  <c r="FG157" i="1"/>
  <c r="EI157" i="1"/>
  <c r="FG156" i="1"/>
  <c r="EI156" i="1"/>
  <c r="FG155" i="1"/>
  <c r="EI155" i="1"/>
  <c r="FG154" i="1"/>
  <c r="EI154" i="1"/>
  <c r="FG153" i="1"/>
  <c r="EI153" i="1"/>
  <c r="FG152" i="1"/>
  <c r="EI152" i="1"/>
  <c r="FG151" i="1"/>
  <c r="EI151" i="1"/>
  <c r="FG150" i="1"/>
  <c r="EI150" i="1"/>
  <c r="FG149" i="1"/>
  <c r="EI149" i="1"/>
  <c r="FG148" i="1"/>
  <c r="EI148" i="1"/>
  <c r="FG147" i="1"/>
  <c r="EI147" i="1"/>
  <c r="FG146" i="1"/>
  <c r="EI146" i="1"/>
  <c r="FG145" i="1"/>
  <c r="EI145" i="1"/>
  <c r="FG144" i="1"/>
  <c r="EI144" i="1"/>
  <c r="FG143" i="1"/>
  <c r="EI143" i="1"/>
  <c r="FG142" i="1"/>
  <c r="EI142" i="1"/>
  <c r="FG141" i="1"/>
  <c r="EI141" i="1"/>
  <c r="FG140" i="1"/>
  <c r="EI140" i="1"/>
  <c r="FG139" i="1"/>
  <c r="EI139" i="1"/>
  <c r="FG138" i="1"/>
  <c r="EI138" i="1"/>
  <c r="FG137" i="1"/>
  <c r="EI137" i="1"/>
  <c r="FG136" i="1"/>
  <c r="EI136" i="1"/>
  <c r="FG135" i="1"/>
  <c r="EI135" i="1"/>
  <c r="FG134" i="1"/>
  <c r="EI134" i="1"/>
  <c r="FG133" i="1"/>
  <c r="EI133" i="1"/>
  <c r="FG132" i="1"/>
  <c r="EI132" i="1"/>
  <c r="FG131" i="1"/>
  <c r="EI131" i="1"/>
  <c r="FG130" i="1"/>
  <c r="EI130" i="1"/>
  <c r="FG129" i="1"/>
  <c r="EI129" i="1"/>
  <c r="FG128" i="1"/>
  <c r="EI128" i="1"/>
  <c r="FG127" i="1"/>
  <c r="EI127" i="1"/>
  <c r="FG126" i="1"/>
  <c r="EI126" i="1"/>
  <c r="FG125" i="1"/>
  <c r="EI125" i="1"/>
  <c r="FG124" i="1"/>
  <c r="EI124" i="1"/>
  <c r="FG123" i="1"/>
  <c r="EI123" i="1"/>
  <c r="FG122" i="1"/>
  <c r="EI122" i="1"/>
  <c r="FG121" i="1"/>
  <c r="EI121" i="1"/>
  <c r="FG120" i="1"/>
  <c r="EI120" i="1"/>
  <c r="FG119" i="1"/>
  <c r="EI119" i="1"/>
  <c r="FG118" i="1"/>
  <c r="EI118" i="1"/>
  <c r="FG117" i="1"/>
  <c r="EI117" i="1"/>
  <c r="FG116" i="1"/>
  <c r="EU116" i="1"/>
  <c r="EI116" i="1"/>
  <c r="FG115" i="1"/>
  <c r="EU115" i="1"/>
  <c r="EI115" i="1"/>
  <c r="FG114" i="1"/>
  <c r="EU114" i="1"/>
  <c r="EI114" i="1"/>
  <c r="FG113" i="1"/>
  <c r="EU113" i="1"/>
  <c r="EI113" i="1"/>
  <c r="FG112" i="1"/>
  <c r="EU112" i="1"/>
  <c r="EI112" i="1"/>
  <c r="FG111" i="1"/>
  <c r="EU111" i="1"/>
  <c r="EI111" i="1"/>
  <c r="FG110" i="1"/>
  <c r="EU110" i="1"/>
  <c r="EI110" i="1"/>
  <c r="FG109" i="1"/>
  <c r="EU109" i="1"/>
  <c r="EI109" i="1"/>
  <c r="FG108" i="1"/>
  <c r="EU108" i="1"/>
  <c r="EI108" i="1"/>
  <c r="FG107" i="1"/>
  <c r="EU107" i="1"/>
  <c r="EI107" i="1"/>
  <c r="FG106" i="1"/>
  <c r="EU106" i="1"/>
  <c r="EI106" i="1"/>
  <c r="FG105" i="1"/>
  <c r="EU105" i="1"/>
  <c r="EI105" i="1"/>
  <c r="FG104" i="1"/>
  <c r="EU104" i="1"/>
  <c r="EI104" i="1"/>
  <c r="FG103" i="1"/>
  <c r="EU103" i="1"/>
  <c r="EI103" i="1"/>
  <c r="FG102" i="1"/>
  <c r="EU102" i="1"/>
  <c r="EI102" i="1"/>
  <c r="FG101" i="1"/>
  <c r="EU101" i="1"/>
  <c r="EI101" i="1"/>
  <c r="FG100" i="1"/>
  <c r="EU100" i="1"/>
  <c r="EI100" i="1"/>
  <c r="FG99" i="1"/>
  <c r="EU99" i="1"/>
  <c r="EI99" i="1"/>
  <c r="FG98" i="1"/>
  <c r="EU98" i="1"/>
  <c r="EI98" i="1"/>
  <c r="FG97" i="1"/>
  <c r="EU97" i="1"/>
  <c r="EI97" i="1"/>
  <c r="FG96" i="1"/>
  <c r="EU96" i="1"/>
  <c r="EI96" i="1"/>
  <c r="FG95" i="1"/>
  <c r="EU95" i="1"/>
  <c r="EI95" i="1"/>
  <c r="FG94" i="1"/>
  <c r="EU94" i="1"/>
  <c r="EI94" i="1"/>
  <c r="FG93" i="1"/>
  <c r="EU93" i="1"/>
  <c r="EI93" i="1"/>
  <c r="FG92" i="1"/>
  <c r="EU92" i="1"/>
  <c r="EI92" i="1"/>
  <c r="FG91" i="1"/>
  <c r="EU91" i="1"/>
  <c r="EI91" i="1"/>
  <c r="EU90" i="1"/>
  <c r="EI90" i="1"/>
  <c r="FG89" i="1"/>
  <c r="EU89" i="1"/>
  <c r="EI89" i="1"/>
  <c r="FG88" i="1"/>
  <c r="EU88" i="1"/>
  <c r="EI88" i="1"/>
  <c r="FG87" i="1"/>
  <c r="EU87" i="1"/>
  <c r="EI87" i="1"/>
  <c r="FG86" i="1"/>
  <c r="EU86" i="1"/>
  <c r="EI86" i="1"/>
  <c r="FG85" i="1"/>
  <c r="EU85" i="1"/>
  <c r="EI85" i="1"/>
  <c r="FG84" i="1"/>
  <c r="EU84" i="1"/>
  <c r="EI84" i="1"/>
  <c r="FG83" i="1"/>
  <c r="EU83" i="1"/>
  <c r="EI83" i="1"/>
  <c r="FG82" i="1"/>
  <c r="EU82" i="1"/>
  <c r="EI82" i="1"/>
  <c r="FG81" i="1"/>
  <c r="EU81" i="1"/>
  <c r="EI81" i="1"/>
  <c r="FG80" i="1"/>
  <c r="EU80" i="1"/>
  <c r="EI80" i="1"/>
  <c r="FG79" i="1"/>
  <c r="EU79" i="1"/>
  <c r="EI79" i="1"/>
  <c r="FG78" i="1"/>
  <c r="EU78" i="1"/>
  <c r="EI78" i="1"/>
  <c r="FG77" i="1"/>
  <c r="EU77" i="1"/>
  <c r="EI77" i="1"/>
  <c r="FG76" i="1"/>
  <c r="EU76" i="1"/>
  <c r="EI76" i="1"/>
  <c r="FG75" i="1"/>
  <c r="EU75" i="1"/>
  <c r="EI75" i="1"/>
  <c r="FG74" i="1"/>
  <c r="EU74" i="1"/>
  <c r="EI74" i="1"/>
  <c r="FG73" i="1"/>
  <c r="EU73" i="1"/>
  <c r="FG72" i="1"/>
  <c r="EU72" i="1"/>
  <c r="EI72" i="1"/>
  <c r="FG71" i="1"/>
  <c r="EU71" i="1"/>
  <c r="EI71" i="1"/>
  <c r="FG70" i="1"/>
  <c r="EU70" i="1"/>
  <c r="EI70" i="1"/>
  <c r="FG69" i="1"/>
  <c r="EU69" i="1"/>
  <c r="EI69" i="1"/>
  <c r="FG68" i="1"/>
  <c r="EU68" i="1"/>
  <c r="EI68" i="1"/>
  <c r="FG67" i="1"/>
  <c r="EU67" i="1"/>
  <c r="EI67" i="1"/>
  <c r="FG66" i="1"/>
  <c r="EU66" i="1"/>
  <c r="EI66" i="1"/>
  <c r="EU65" i="1"/>
  <c r="EI65" i="1"/>
  <c r="EU64" i="1"/>
  <c r="EI64" i="1"/>
  <c r="FG63" i="1"/>
  <c r="EU63" i="1"/>
  <c r="EI63" i="1"/>
  <c r="FG62" i="1"/>
  <c r="EU62" i="1"/>
  <c r="EI62" i="1"/>
  <c r="FG61" i="1"/>
  <c r="EU61" i="1"/>
  <c r="EI61" i="1"/>
  <c r="FG60" i="1"/>
  <c r="EU60" i="1"/>
  <c r="EI60" i="1"/>
  <c r="FG59" i="1"/>
  <c r="EU59" i="1"/>
  <c r="EI59" i="1"/>
  <c r="FG58" i="1"/>
  <c r="EU58" i="1"/>
  <c r="EI58" i="1"/>
  <c r="FG57" i="1"/>
  <c r="EU57" i="1"/>
  <c r="EI57" i="1"/>
  <c r="FG56" i="1"/>
  <c r="EU56" i="1"/>
  <c r="EI56" i="1"/>
  <c r="FG55" i="1"/>
  <c r="EU55" i="1"/>
  <c r="EI55" i="1"/>
  <c r="FG54" i="1"/>
  <c r="EU54" i="1"/>
  <c r="EI54" i="1"/>
  <c r="FG53" i="1"/>
  <c r="EU53" i="1"/>
  <c r="EI53" i="1"/>
  <c r="FG52" i="1"/>
  <c r="EU52" i="1"/>
  <c r="EI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FG51" i="1"/>
  <c r="EU51" i="1"/>
  <c r="EI51" i="1"/>
  <c r="FG50" i="1"/>
  <c r="EU50" i="1"/>
  <c r="EI50" i="1"/>
  <c r="FG49" i="1"/>
  <c r="EU49" i="1"/>
  <c r="EI49" i="1"/>
  <c r="FG48" i="1"/>
  <c r="EU48" i="1"/>
  <c r="EI48" i="1"/>
  <c r="FG47" i="1"/>
  <c r="EU47" i="1"/>
  <c r="EI47" i="1"/>
  <c r="FG46" i="1"/>
  <c r="EU46" i="1"/>
  <c r="EI46" i="1"/>
  <c r="FG45" i="1"/>
  <c r="EU45" i="1"/>
  <c r="EI45" i="1"/>
  <c r="FG44" i="1"/>
  <c r="EU44" i="1"/>
  <c r="EI44" i="1"/>
  <c r="FG43" i="1"/>
  <c r="EU43" i="1"/>
  <c r="EI43" i="1"/>
  <c r="FG42" i="1"/>
  <c r="EU42" i="1"/>
  <c r="EI42" i="1"/>
  <c r="FG41" i="1"/>
  <c r="EU41" i="1"/>
  <c r="EI41" i="1"/>
  <c r="FG40" i="1"/>
  <c r="EU40" i="1"/>
  <c r="EI40" i="1"/>
  <c r="FG39" i="1"/>
  <c r="EU39" i="1"/>
  <c r="EI39" i="1"/>
  <c r="FG38" i="1"/>
  <c r="EU38" i="1"/>
  <c r="EI38" i="1"/>
  <c r="DX38" i="1"/>
  <c r="DW38" i="1"/>
  <c r="DV38" i="1"/>
  <c r="DU38" i="1"/>
  <c r="DT38" i="1"/>
  <c r="DS38" i="1"/>
  <c r="DH38" i="1"/>
  <c r="DG38" i="1"/>
  <c r="DF38" i="1"/>
  <c r="DE38" i="1"/>
  <c r="DD38" i="1"/>
  <c r="DC38" i="1"/>
  <c r="DB38" i="1"/>
  <c r="DA38" i="1"/>
  <c r="FG37" i="1"/>
  <c r="EU37" i="1"/>
  <c r="EI37" i="1"/>
  <c r="DX37" i="1"/>
  <c r="DW37" i="1"/>
  <c r="DV37" i="1"/>
  <c r="DU37" i="1"/>
  <c r="DT37" i="1"/>
  <c r="DS37" i="1"/>
  <c r="DH37" i="1"/>
  <c r="DG37" i="1"/>
  <c r="DF37" i="1"/>
  <c r="DE37" i="1"/>
  <c r="DD37" i="1"/>
  <c r="DC37" i="1"/>
  <c r="DB37" i="1"/>
  <c r="DA37" i="1"/>
  <c r="BM37" i="1"/>
  <c r="FG36" i="1"/>
  <c r="EU36" i="1"/>
  <c r="EI36" i="1"/>
  <c r="BP36" i="1"/>
  <c r="BM36" i="1"/>
  <c r="FG35" i="1"/>
  <c r="EU35" i="1"/>
  <c r="EI35" i="1"/>
  <c r="DX35" i="1"/>
  <c r="DW35" i="1"/>
  <c r="DV35" i="1"/>
  <c r="DU35" i="1"/>
  <c r="DT35" i="1"/>
  <c r="DS35" i="1"/>
  <c r="DH35" i="1"/>
  <c r="DG35" i="1"/>
  <c r="DF35" i="1"/>
  <c r="DE35" i="1"/>
  <c r="DD35" i="1"/>
  <c r="DC35" i="1"/>
  <c r="DB35" i="1"/>
  <c r="DA35" i="1"/>
  <c r="BP35" i="1"/>
  <c r="BM35" i="1"/>
  <c r="FG34" i="1"/>
  <c r="EU34" i="1"/>
  <c r="EI34" i="1"/>
  <c r="DX34" i="1"/>
  <c r="DW34" i="1"/>
  <c r="DV34" i="1"/>
  <c r="DU34" i="1"/>
  <c r="DT34" i="1"/>
  <c r="DS34" i="1"/>
  <c r="DH34" i="1"/>
  <c r="DG34" i="1"/>
  <c r="DF34" i="1"/>
  <c r="DE34" i="1"/>
  <c r="DD34" i="1"/>
  <c r="DC34" i="1"/>
  <c r="DB34" i="1"/>
  <c r="DA34" i="1"/>
  <c r="FG33" i="1"/>
  <c r="EU33" i="1"/>
  <c r="EI33" i="1"/>
  <c r="DX33" i="1"/>
  <c r="DW33" i="1"/>
  <c r="DV33" i="1"/>
  <c r="DU33" i="1"/>
  <c r="DT33" i="1"/>
  <c r="DS33" i="1"/>
  <c r="DH33" i="1"/>
  <c r="DG33" i="1"/>
  <c r="DF33" i="1"/>
  <c r="DE33" i="1"/>
  <c r="DD33" i="1"/>
  <c r="DC33" i="1"/>
  <c r="DB33" i="1"/>
  <c r="DA33" i="1"/>
  <c r="FG32" i="1"/>
  <c r="EU32" i="1"/>
  <c r="EI32" i="1"/>
  <c r="DX32" i="1"/>
  <c r="DW32" i="1"/>
  <c r="DV32" i="1"/>
  <c r="DT32" i="1"/>
  <c r="DS32" i="1"/>
  <c r="DH32" i="1"/>
  <c r="DG32" i="1"/>
  <c r="DF32" i="1"/>
  <c r="DE32" i="1"/>
  <c r="DD32" i="1"/>
  <c r="DC32" i="1"/>
  <c r="DB32" i="1"/>
  <c r="DA32" i="1"/>
  <c r="FG31" i="1"/>
  <c r="EU31" i="1"/>
  <c r="EI31" i="1"/>
  <c r="FG30" i="1"/>
  <c r="EU30" i="1"/>
  <c r="EI30" i="1"/>
  <c r="DX30" i="1"/>
  <c r="DW30" i="1"/>
  <c r="DV30" i="1"/>
  <c r="DU30" i="1"/>
  <c r="DT30" i="1"/>
  <c r="DS30" i="1"/>
  <c r="DH30" i="1"/>
  <c r="DG30" i="1"/>
  <c r="DF30" i="1"/>
  <c r="DE30" i="1"/>
  <c r="DD30" i="1"/>
  <c r="DC30" i="1"/>
  <c r="DB30" i="1"/>
  <c r="DA30" i="1"/>
  <c r="FG29" i="1"/>
  <c r="EU29" i="1"/>
  <c r="EI29" i="1"/>
  <c r="FG28" i="1"/>
  <c r="EU28" i="1"/>
  <c r="EI28" i="1"/>
  <c r="FG27" i="1"/>
  <c r="EU27" i="1"/>
  <c r="EI27" i="1"/>
  <c r="DX27" i="1"/>
  <c r="DW27" i="1"/>
  <c r="DV27" i="1"/>
  <c r="DU27" i="1"/>
  <c r="DT27" i="1"/>
  <c r="DS27" i="1"/>
  <c r="DR27" i="1"/>
  <c r="DP27" i="1"/>
  <c r="DO27" i="1"/>
  <c r="DN27" i="1"/>
  <c r="DM27" i="1"/>
  <c r="DL27" i="1"/>
  <c r="DK27" i="1"/>
  <c r="DJ27" i="1"/>
  <c r="DH27" i="1"/>
  <c r="DG27" i="1"/>
  <c r="DF27" i="1"/>
  <c r="DE27" i="1"/>
  <c r="DD27" i="1"/>
  <c r="DC27" i="1"/>
  <c r="DB27" i="1"/>
  <c r="DA27" i="1"/>
  <c r="CZ27" i="1"/>
  <c r="CX27" i="1"/>
  <c r="CW27" i="1"/>
  <c r="CV27" i="1"/>
  <c r="CU27" i="1"/>
  <c r="CT27" i="1"/>
  <c r="CS27" i="1"/>
  <c r="CR27" i="1"/>
  <c r="CQ27" i="1"/>
  <c r="CK27" i="1"/>
  <c r="CJ27" i="1"/>
  <c r="CI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N27" i="1"/>
  <c r="AM27" i="1"/>
  <c r="AL27" i="1"/>
  <c r="AK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C27" i="1"/>
  <c r="FG26" i="1"/>
  <c r="EU26" i="1"/>
  <c r="EI26" i="1"/>
  <c r="ED26" i="1"/>
  <c r="EC26" i="1"/>
  <c r="EB26" i="1"/>
  <c r="DX26" i="1"/>
  <c r="DW26" i="1"/>
  <c r="DV26" i="1"/>
  <c r="DU26" i="1"/>
  <c r="DT26" i="1"/>
  <c r="DS26" i="1"/>
  <c r="DR26" i="1"/>
  <c r="DP26" i="1"/>
  <c r="DO26" i="1"/>
  <c r="DN26" i="1"/>
  <c r="DM26" i="1"/>
  <c r="DL26" i="1"/>
  <c r="DK26" i="1"/>
  <c r="DJ26" i="1"/>
  <c r="DH26" i="1"/>
  <c r="DG26" i="1"/>
  <c r="DF26" i="1"/>
  <c r="DE26" i="1"/>
  <c r="DD26" i="1"/>
  <c r="DC26" i="1"/>
  <c r="DB26" i="1"/>
  <c r="DA26" i="1"/>
  <c r="CZ26" i="1"/>
  <c r="CX26" i="1"/>
  <c r="CW26" i="1"/>
  <c r="CV26" i="1"/>
  <c r="CU26" i="1"/>
  <c r="CT26" i="1"/>
  <c r="CS26" i="1"/>
  <c r="CR26" i="1"/>
  <c r="CQ26" i="1"/>
  <c r="CK26" i="1"/>
  <c r="CJ26" i="1"/>
  <c r="CI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N26" i="1"/>
  <c r="AM26" i="1"/>
  <c r="AL26" i="1"/>
  <c r="AK26" i="1"/>
  <c r="AI26" i="1"/>
  <c r="AH26" i="1"/>
  <c r="AG26" i="1"/>
  <c r="AF26" i="1"/>
  <c r="AE26" i="1"/>
  <c r="AD26" i="1"/>
  <c r="AC26" i="1"/>
  <c r="AB26" i="1"/>
  <c r="AA26" i="1"/>
  <c r="Z26" i="1"/>
  <c r="Y26" i="1"/>
  <c r="X26" i="1"/>
  <c r="W26" i="1"/>
  <c r="V26" i="1"/>
  <c r="T26" i="1"/>
  <c r="S26" i="1"/>
  <c r="R26" i="1"/>
  <c r="Q26" i="1"/>
  <c r="P26" i="1"/>
  <c r="O26" i="1"/>
  <c r="N26" i="1"/>
  <c r="M26" i="1"/>
  <c r="L26" i="1"/>
  <c r="K26" i="1"/>
  <c r="J26" i="1"/>
  <c r="I26" i="1"/>
  <c r="H26" i="1"/>
  <c r="G26" i="1"/>
  <c r="F26" i="1"/>
  <c r="E26" i="1"/>
  <c r="D26" i="1"/>
  <c r="C26" i="1"/>
  <c r="FG25" i="1"/>
  <c r="EU25" i="1"/>
  <c r="EI25" i="1"/>
  <c r="ED25" i="1"/>
  <c r="EC25" i="1"/>
  <c r="EB25" i="1"/>
  <c r="DX25" i="1"/>
  <c r="DW25" i="1"/>
  <c r="DV25" i="1"/>
  <c r="DU25" i="1"/>
  <c r="DT25" i="1"/>
  <c r="DS25" i="1"/>
  <c r="DR25" i="1"/>
  <c r="DP25" i="1"/>
  <c r="DO25" i="1"/>
  <c r="DN25" i="1"/>
  <c r="DM25" i="1"/>
  <c r="DL25" i="1"/>
  <c r="DK25" i="1"/>
  <c r="DJ25" i="1"/>
  <c r="DH25" i="1"/>
  <c r="DG25" i="1"/>
  <c r="DF25" i="1"/>
  <c r="DE25" i="1"/>
  <c r="DD25" i="1"/>
  <c r="DC25" i="1"/>
  <c r="DB25" i="1"/>
  <c r="DA25" i="1"/>
  <c r="CZ25" i="1"/>
  <c r="CX25" i="1"/>
  <c r="CW25" i="1"/>
  <c r="CV25" i="1"/>
  <c r="CU25" i="1"/>
  <c r="CT25" i="1"/>
  <c r="CS25" i="1"/>
  <c r="CR25" i="1"/>
  <c r="CQ25" i="1"/>
  <c r="CK25" i="1"/>
  <c r="CJ25" i="1"/>
  <c r="CI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N25" i="1"/>
  <c r="AM25" i="1"/>
  <c r="AL25" i="1"/>
  <c r="AK25" i="1"/>
  <c r="AI25" i="1"/>
  <c r="AH25" i="1"/>
  <c r="AG25" i="1"/>
  <c r="AF25" i="1"/>
  <c r="AE25" i="1"/>
  <c r="AD25" i="1"/>
  <c r="AC25" i="1"/>
  <c r="AB25" i="1"/>
  <c r="AA25" i="1"/>
  <c r="Z25" i="1"/>
  <c r="Y25" i="1"/>
  <c r="X25" i="1"/>
  <c r="W25" i="1"/>
  <c r="V25" i="1"/>
  <c r="T25" i="1"/>
  <c r="S25" i="1"/>
  <c r="R25" i="1"/>
  <c r="Q25" i="1"/>
  <c r="P25" i="1"/>
  <c r="O25" i="1"/>
  <c r="N25" i="1"/>
  <c r="M25" i="1"/>
  <c r="L25" i="1"/>
  <c r="K25" i="1"/>
  <c r="J25" i="1"/>
  <c r="I25" i="1"/>
  <c r="H25" i="1"/>
  <c r="G25" i="1"/>
  <c r="F25" i="1"/>
  <c r="E25" i="1"/>
  <c r="D25" i="1"/>
  <c r="C25" i="1"/>
  <c r="FG24" i="1"/>
  <c r="EU24" i="1"/>
  <c r="EI24" i="1"/>
  <c r="ED24" i="1"/>
  <c r="EC24" i="1"/>
  <c r="EB24" i="1"/>
  <c r="DX24" i="1"/>
  <c r="DW24" i="1"/>
  <c r="DV24" i="1"/>
  <c r="DU24" i="1"/>
  <c r="DT24" i="1"/>
  <c r="DS24" i="1"/>
  <c r="DR24" i="1"/>
  <c r="DP24" i="1"/>
  <c r="DO24" i="1"/>
  <c r="DN24" i="1"/>
  <c r="DM24" i="1"/>
  <c r="DL24" i="1"/>
  <c r="DK24" i="1"/>
  <c r="DJ24" i="1"/>
  <c r="DH24" i="1"/>
  <c r="DG24" i="1"/>
  <c r="DF24" i="1"/>
  <c r="DE24" i="1"/>
  <c r="DD24" i="1"/>
  <c r="DC24" i="1"/>
  <c r="DB24" i="1"/>
  <c r="DA24" i="1"/>
  <c r="CZ24" i="1"/>
  <c r="CX24" i="1"/>
  <c r="CW24" i="1"/>
  <c r="CV24" i="1"/>
  <c r="CU24" i="1"/>
  <c r="CT24" i="1"/>
  <c r="CS24" i="1"/>
  <c r="CR24" i="1"/>
  <c r="CQ24" i="1"/>
  <c r="CK24" i="1"/>
  <c r="CJ24" i="1"/>
  <c r="CI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N24" i="1"/>
  <c r="AM24" i="1"/>
  <c r="AL24" i="1"/>
  <c r="AK24" i="1"/>
  <c r="AI24" i="1"/>
  <c r="AH24" i="1"/>
  <c r="AG24" i="1"/>
  <c r="AF24" i="1"/>
  <c r="AE24" i="1"/>
  <c r="AD24" i="1"/>
  <c r="AC24" i="1"/>
  <c r="AB24" i="1"/>
  <c r="AA24" i="1"/>
  <c r="Z24" i="1"/>
  <c r="Y24" i="1"/>
  <c r="X24" i="1"/>
  <c r="W24" i="1"/>
  <c r="V24" i="1"/>
  <c r="T24" i="1"/>
  <c r="S24" i="1"/>
  <c r="R24" i="1"/>
  <c r="Q24" i="1"/>
  <c r="P24" i="1"/>
  <c r="O24" i="1"/>
  <c r="N24" i="1"/>
  <c r="M24" i="1"/>
  <c r="L24" i="1"/>
  <c r="K24" i="1"/>
  <c r="J24" i="1"/>
  <c r="I24" i="1"/>
  <c r="H24" i="1"/>
  <c r="G24" i="1"/>
  <c r="F24" i="1"/>
  <c r="E24" i="1"/>
  <c r="D24" i="1"/>
  <c r="C24" i="1"/>
  <c r="FG23" i="1"/>
  <c r="EU23" i="1"/>
  <c r="EI23" i="1"/>
  <c r="ED23" i="1"/>
  <c r="EC23" i="1"/>
  <c r="EB23" i="1"/>
  <c r="DX23" i="1"/>
  <c r="DW23" i="1"/>
  <c r="DV23" i="1"/>
  <c r="DT23" i="1"/>
  <c r="DS23" i="1"/>
  <c r="DR23" i="1"/>
  <c r="DP23" i="1"/>
  <c r="DO23" i="1"/>
  <c r="DN23" i="1"/>
  <c r="DM23" i="1"/>
  <c r="DL23" i="1"/>
  <c r="DK23" i="1"/>
  <c r="DJ23" i="1"/>
  <c r="DH23" i="1"/>
  <c r="DG23" i="1"/>
  <c r="DF23" i="1"/>
  <c r="DE23" i="1"/>
  <c r="DD23" i="1"/>
  <c r="DC23" i="1"/>
  <c r="DB23" i="1"/>
  <c r="DA23" i="1"/>
  <c r="CZ23" i="1"/>
  <c r="CX23" i="1"/>
  <c r="CW23" i="1"/>
  <c r="CV23" i="1"/>
  <c r="CU23" i="1"/>
  <c r="CT23" i="1"/>
  <c r="CS23" i="1"/>
  <c r="CR23" i="1"/>
  <c r="CQ23" i="1"/>
  <c r="CK23" i="1"/>
  <c r="CJ23" i="1"/>
  <c r="CI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N23" i="1"/>
  <c r="AM23" i="1"/>
  <c r="AL23" i="1"/>
  <c r="AI23" i="1"/>
  <c r="AH23" i="1"/>
  <c r="AG23" i="1"/>
  <c r="AF23" i="1"/>
  <c r="AE23" i="1"/>
  <c r="AD23" i="1"/>
  <c r="AC23" i="1"/>
  <c r="AB23" i="1"/>
  <c r="AA23" i="1"/>
  <c r="Z23" i="1"/>
  <c r="Y23" i="1"/>
  <c r="X23" i="1"/>
  <c r="W23" i="1"/>
  <c r="V23" i="1"/>
  <c r="T23" i="1"/>
  <c r="S23" i="1"/>
  <c r="R23" i="1"/>
  <c r="Q23" i="1"/>
  <c r="P23" i="1"/>
  <c r="O23" i="1"/>
  <c r="N23" i="1"/>
  <c r="M23" i="1"/>
  <c r="L23" i="1"/>
  <c r="K23" i="1"/>
  <c r="J23" i="1"/>
  <c r="I23" i="1"/>
  <c r="H23" i="1"/>
  <c r="G23" i="1"/>
  <c r="F23" i="1"/>
  <c r="E23" i="1"/>
  <c r="D23" i="1"/>
  <c r="C23" i="1"/>
  <c r="FG22" i="1"/>
  <c r="EU22" i="1"/>
  <c r="EI22" i="1"/>
  <c r="ED22" i="1"/>
  <c r="EC22" i="1"/>
  <c r="EB22" i="1"/>
  <c r="DX22" i="1"/>
  <c r="DW22" i="1"/>
  <c r="DV22" i="1"/>
  <c r="DU22" i="1"/>
  <c r="DT22" i="1"/>
  <c r="DS22" i="1"/>
  <c r="DR22" i="1"/>
  <c r="DP22" i="1"/>
  <c r="DO22" i="1"/>
  <c r="DN22" i="1"/>
  <c r="DM22" i="1"/>
  <c r="DL22" i="1"/>
  <c r="DK22" i="1"/>
  <c r="DJ22" i="1"/>
  <c r="DH22" i="1"/>
  <c r="DG22" i="1"/>
  <c r="DF22" i="1"/>
  <c r="DE22" i="1"/>
  <c r="DD22" i="1"/>
  <c r="DC22" i="1"/>
  <c r="DB22" i="1"/>
  <c r="DA22" i="1"/>
  <c r="CZ22" i="1"/>
  <c r="CX22" i="1"/>
  <c r="CW22" i="1"/>
  <c r="CV22" i="1"/>
  <c r="CU22" i="1"/>
  <c r="CT22" i="1"/>
  <c r="CS22" i="1"/>
  <c r="CR22" i="1"/>
  <c r="CQ22" i="1"/>
  <c r="CK22" i="1"/>
  <c r="CJ22" i="1"/>
  <c r="CI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N22" i="1"/>
  <c r="AM22" i="1"/>
  <c r="AL22" i="1"/>
  <c r="AK22" i="1"/>
  <c r="AI22" i="1"/>
  <c r="AH22" i="1"/>
  <c r="AG22" i="1"/>
  <c r="AF22" i="1"/>
  <c r="AE22" i="1"/>
  <c r="AD22" i="1"/>
  <c r="AC22" i="1"/>
  <c r="AB22" i="1"/>
  <c r="AA22" i="1"/>
  <c r="Z22" i="1"/>
  <c r="Y22" i="1"/>
  <c r="X22" i="1"/>
  <c r="W22" i="1"/>
  <c r="V22" i="1"/>
  <c r="T22" i="1"/>
  <c r="S22" i="1"/>
  <c r="R22" i="1"/>
  <c r="Q22" i="1"/>
  <c r="P22" i="1"/>
  <c r="O22" i="1"/>
  <c r="N22" i="1"/>
  <c r="M22" i="1"/>
  <c r="L22" i="1"/>
  <c r="K22" i="1"/>
  <c r="J22" i="1"/>
  <c r="I22" i="1"/>
  <c r="H22" i="1"/>
  <c r="G22" i="1"/>
  <c r="F22" i="1"/>
  <c r="E22" i="1"/>
  <c r="D22" i="1"/>
  <c r="C22" i="1"/>
  <c r="FG21" i="1"/>
  <c r="EU21" i="1"/>
  <c r="EI21" i="1"/>
  <c r="ED21" i="1"/>
  <c r="EC21" i="1"/>
  <c r="EB21" i="1"/>
  <c r="DX21" i="1"/>
  <c r="DW21" i="1"/>
  <c r="DV21" i="1"/>
  <c r="DU21" i="1"/>
  <c r="DT21" i="1"/>
  <c r="DS21" i="1"/>
  <c r="DR21" i="1"/>
  <c r="DP21" i="1"/>
  <c r="DO21" i="1"/>
  <c r="DN21" i="1"/>
  <c r="DM21" i="1"/>
  <c r="DL21" i="1"/>
  <c r="DK21" i="1"/>
  <c r="DJ21" i="1"/>
  <c r="DH21" i="1"/>
  <c r="DG21" i="1"/>
  <c r="DF21" i="1"/>
  <c r="DE21" i="1"/>
  <c r="DD21" i="1"/>
  <c r="DC21" i="1"/>
  <c r="DB21" i="1"/>
  <c r="DA21" i="1"/>
  <c r="CZ21" i="1"/>
  <c r="CX21" i="1"/>
  <c r="CW21" i="1"/>
  <c r="CV21" i="1"/>
  <c r="CU21" i="1"/>
  <c r="CT21" i="1"/>
  <c r="CS21" i="1"/>
  <c r="CR21" i="1"/>
  <c r="CQ21" i="1"/>
  <c r="CK21" i="1"/>
  <c r="CJ21" i="1"/>
  <c r="CI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N21" i="1"/>
  <c r="AM21" i="1"/>
  <c r="AL21" i="1"/>
  <c r="AK21" i="1"/>
  <c r="AI21" i="1"/>
  <c r="AH21" i="1"/>
  <c r="AG21" i="1"/>
  <c r="AF21" i="1"/>
  <c r="AE21" i="1"/>
  <c r="AD21" i="1"/>
  <c r="AC21" i="1"/>
  <c r="AB21" i="1"/>
  <c r="AA21" i="1"/>
  <c r="Z21" i="1"/>
  <c r="Y21" i="1"/>
  <c r="X21" i="1"/>
  <c r="W21" i="1"/>
  <c r="V21" i="1"/>
  <c r="T21" i="1"/>
  <c r="S21" i="1"/>
  <c r="R21" i="1"/>
  <c r="Q21" i="1"/>
  <c r="P21" i="1"/>
  <c r="O21" i="1"/>
  <c r="N21" i="1"/>
  <c r="M21" i="1"/>
  <c r="L21" i="1"/>
  <c r="K21" i="1"/>
  <c r="J21" i="1"/>
  <c r="I21" i="1"/>
  <c r="H21" i="1"/>
  <c r="G21" i="1"/>
  <c r="F21" i="1"/>
  <c r="E21" i="1"/>
  <c r="D21" i="1"/>
  <c r="C21" i="1"/>
  <c r="FG20" i="1"/>
  <c r="EU20" i="1"/>
  <c r="EI20" i="1"/>
  <c r="ED20" i="1"/>
  <c r="EC20" i="1"/>
  <c r="EB20" i="1"/>
  <c r="DX20" i="1"/>
  <c r="DW20" i="1"/>
  <c r="DV20" i="1"/>
  <c r="DU20" i="1"/>
  <c r="DT20" i="1"/>
  <c r="DS20" i="1"/>
  <c r="DH20" i="1"/>
  <c r="DG20" i="1"/>
  <c r="DF20" i="1"/>
  <c r="DE20" i="1"/>
  <c r="DD20" i="1"/>
  <c r="DC20" i="1"/>
  <c r="DB20" i="1"/>
  <c r="DA20" i="1"/>
  <c r="CX20" i="1"/>
  <c r="CW20" i="1"/>
  <c r="CV20" i="1"/>
  <c r="CU20" i="1"/>
  <c r="CT20" i="1"/>
  <c r="CS20" i="1"/>
  <c r="CR20" i="1"/>
  <c r="CQ20" i="1"/>
  <c r="CJ20" i="1"/>
  <c r="CI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N20" i="1"/>
  <c r="AM20" i="1"/>
  <c r="AL20" i="1"/>
  <c r="AK20" i="1"/>
  <c r="AI20" i="1"/>
  <c r="AH20" i="1"/>
  <c r="AG20" i="1"/>
  <c r="AF20" i="1"/>
  <c r="AE20" i="1"/>
  <c r="AD20" i="1"/>
  <c r="AC20" i="1"/>
  <c r="AB20" i="1"/>
  <c r="AA20" i="1"/>
  <c r="Z20" i="1"/>
  <c r="Y20" i="1"/>
  <c r="X20" i="1"/>
  <c r="W20" i="1"/>
  <c r="V20" i="1"/>
  <c r="T20" i="1"/>
  <c r="S20" i="1"/>
  <c r="R20" i="1"/>
  <c r="Q20" i="1"/>
  <c r="P20" i="1"/>
  <c r="O20" i="1"/>
  <c r="N20" i="1"/>
  <c r="M20" i="1"/>
  <c r="L20" i="1"/>
  <c r="K20" i="1"/>
  <c r="J20" i="1"/>
  <c r="I20" i="1"/>
  <c r="H20" i="1"/>
  <c r="G20" i="1"/>
  <c r="F20" i="1"/>
  <c r="E20" i="1"/>
  <c r="D20" i="1"/>
  <c r="C20" i="1"/>
  <c r="FG19" i="1"/>
  <c r="EU19" i="1"/>
  <c r="EI19" i="1"/>
  <c r="FG18" i="1"/>
  <c r="EU18" i="1"/>
  <c r="EI18" i="1"/>
  <c r="FG17" i="1"/>
  <c r="EU17" i="1"/>
  <c r="EI17" i="1"/>
  <c r="CX17" i="1"/>
  <c r="CW17" i="1"/>
  <c r="CV17" i="1"/>
  <c r="CU17" i="1"/>
  <c r="CT17" i="1"/>
  <c r="CS17" i="1"/>
  <c r="CR17" i="1"/>
  <c r="CQ17" i="1"/>
  <c r="CK17" i="1"/>
  <c r="CJ17" i="1"/>
  <c r="CI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N17" i="1"/>
  <c r="AM17" i="1"/>
  <c r="AL17" i="1"/>
  <c r="AK17" i="1"/>
  <c r="AI17" i="1"/>
  <c r="AH17" i="1"/>
  <c r="AG17" i="1"/>
  <c r="AF17" i="1"/>
  <c r="AE17" i="1"/>
  <c r="AD17" i="1"/>
  <c r="AC17" i="1"/>
  <c r="AB17" i="1"/>
  <c r="AA17" i="1"/>
  <c r="Z17" i="1"/>
  <c r="Y17" i="1"/>
  <c r="X17" i="1"/>
  <c r="W17" i="1"/>
  <c r="V17" i="1"/>
  <c r="U17" i="1"/>
  <c r="T17" i="1"/>
  <c r="S17" i="1"/>
  <c r="R17" i="1"/>
  <c r="Q17" i="1"/>
  <c r="P17" i="1"/>
  <c r="O17" i="1"/>
  <c r="N17" i="1"/>
  <c r="M17" i="1"/>
  <c r="L17" i="1"/>
  <c r="K17" i="1"/>
  <c r="J17" i="1"/>
  <c r="I17" i="1"/>
  <c r="H17" i="1"/>
  <c r="G17" i="1"/>
  <c r="F17" i="1"/>
  <c r="E17" i="1"/>
  <c r="D17" i="1"/>
  <c r="C17" i="1"/>
  <c r="FG16" i="1"/>
  <c r="EU16" i="1"/>
  <c r="EI16" i="1"/>
  <c r="ED16" i="1"/>
  <c r="EC16" i="1"/>
  <c r="EB16" i="1"/>
  <c r="CX16" i="1"/>
  <c r="CW16" i="1"/>
  <c r="CV16" i="1"/>
  <c r="CU16" i="1"/>
  <c r="CT16" i="1"/>
  <c r="CS16" i="1"/>
  <c r="CR16" i="1"/>
  <c r="CQ16" i="1"/>
  <c r="CK16" i="1"/>
  <c r="CJ16" i="1"/>
  <c r="CI16" i="1"/>
  <c r="AN16" i="1"/>
  <c r="AM16" i="1"/>
  <c r="AL16" i="1"/>
  <c r="AK16" i="1"/>
  <c r="FG15" i="1"/>
  <c r="EU15" i="1"/>
  <c r="EI15" i="1"/>
  <c r="CX15" i="1"/>
  <c r="CV15" i="1"/>
  <c r="CU15" i="1"/>
  <c r="CT15" i="1"/>
  <c r="CS15" i="1"/>
  <c r="CR15" i="1"/>
  <c r="CK15" i="1"/>
  <c r="CJ15" i="1"/>
  <c r="AN15" i="1"/>
  <c r="AM15" i="1"/>
  <c r="FG14" i="1"/>
  <c r="EU14" i="1"/>
  <c r="EI14" i="1"/>
  <c r="CX14" i="1"/>
  <c r="CW14" i="1"/>
  <c r="CV14" i="1"/>
  <c r="CU14" i="1"/>
  <c r="CT14" i="1"/>
  <c r="CS14" i="1"/>
  <c r="CR14" i="1"/>
  <c r="CQ14" i="1"/>
  <c r="CK14" i="1"/>
  <c r="CJ14" i="1"/>
  <c r="CI14" i="1"/>
  <c r="AN14" i="1"/>
  <c r="AM14" i="1"/>
  <c r="AL14" i="1"/>
  <c r="AK14" i="1"/>
  <c r="FG13" i="1"/>
  <c r="EU13" i="1"/>
  <c r="EI13" i="1"/>
  <c r="CX13" i="1"/>
  <c r="CU13" i="1"/>
  <c r="CT13" i="1"/>
  <c r="CS13" i="1"/>
  <c r="CR13" i="1"/>
  <c r="CK13" i="1"/>
  <c r="CJ13" i="1"/>
  <c r="AN13" i="1"/>
  <c r="AM13" i="1"/>
  <c r="AK13" i="1"/>
  <c r="FG12" i="1"/>
  <c r="EU12" i="1"/>
  <c r="EI12" i="1"/>
  <c r="CX12" i="1"/>
  <c r="CW12" i="1"/>
  <c r="CV12" i="1"/>
  <c r="CT12" i="1"/>
  <c r="CS12" i="1"/>
  <c r="CR12" i="1"/>
  <c r="CQ12" i="1"/>
  <c r="CK12" i="1"/>
  <c r="CJ12" i="1"/>
  <c r="CI12" i="1"/>
  <c r="AN12" i="1"/>
  <c r="AL12" i="1"/>
  <c r="AK12" i="1"/>
  <c r="FG11" i="1"/>
  <c r="EU11" i="1"/>
  <c r="EI11" i="1"/>
  <c r="CX11" i="1"/>
  <c r="CW11" i="1"/>
  <c r="CV11" i="1"/>
  <c r="CU11" i="1"/>
  <c r="CS11" i="1"/>
  <c r="CR11" i="1"/>
  <c r="CQ11" i="1"/>
  <c r="CK11" i="1"/>
  <c r="CJ11" i="1"/>
  <c r="CI11" i="1"/>
  <c r="AM11" i="1"/>
  <c r="AK11" i="1"/>
  <c r="FG10" i="1"/>
  <c r="EU10" i="1"/>
  <c r="EI10" i="1"/>
  <c r="CX10" i="1"/>
  <c r="CW10" i="1"/>
  <c r="CV10" i="1"/>
  <c r="CU10" i="1"/>
  <c r="CT10" i="1"/>
  <c r="CS10" i="1"/>
  <c r="CR10" i="1"/>
  <c r="CQ10" i="1"/>
  <c r="CK10" i="1"/>
  <c r="CJ10" i="1"/>
  <c r="CI10" i="1"/>
  <c r="AN10" i="1"/>
  <c r="AM10" i="1"/>
  <c r="AL10" i="1"/>
  <c r="AK10" i="1"/>
  <c r="FG9" i="1"/>
  <c r="EU9" i="1"/>
  <c r="EI9" i="1"/>
  <c r="CX9" i="1"/>
  <c r="CW9" i="1"/>
  <c r="CV9" i="1"/>
  <c r="CU9" i="1"/>
  <c r="CT9" i="1"/>
  <c r="CS9" i="1"/>
  <c r="CR9" i="1"/>
  <c r="CQ9" i="1"/>
  <c r="CK9" i="1"/>
  <c r="CJ9" i="1"/>
  <c r="CI9" i="1"/>
  <c r="AN9" i="1"/>
  <c r="AM9" i="1"/>
  <c r="AL9" i="1"/>
  <c r="AK9" i="1"/>
  <c r="FG8" i="1"/>
  <c r="EU8" i="1"/>
  <c r="EI8" i="1"/>
  <c r="CX8" i="1"/>
  <c r="CW8" i="1"/>
  <c r="CV8" i="1"/>
  <c r="CU8" i="1"/>
  <c r="CT8" i="1"/>
  <c r="CS8" i="1"/>
  <c r="CR8" i="1"/>
  <c r="CQ8" i="1"/>
  <c r="CK8" i="1"/>
  <c r="CJ8" i="1"/>
  <c r="CI8" i="1"/>
  <c r="AN8" i="1"/>
  <c r="AM8" i="1"/>
  <c r="AL8" i="1"/>
  <c r="AK8" i="1"/>
  <c r="FG7" i="1"/>
  <c r="EU7" i="1"/>
  <c r="EI7" i="1"/>
  <c r="CX7" i="1"/>
  <c r="CW7" i="1"/>
  <c r="CV7" i="1"/>
  <c r="CU7" i="1"/>
  <c r="CT7" i="1"/>
  <c r="CS7" i="1"/>
  <c r="CR7" i="1"/>
  <c r="CQ7" i="1"/>
  <c r="CK7" i="1"/>
  <c r="CJ7" i="1"/>
  <c r="CI7" i="1"/>
  <c r="AN7" i="1"/>
  <c r="AM7" i="1"/>
  <c r="AL7" i="1"/>
  <c r="AK7" i="1"/>
  <c r="FG6" i="1"/>
  <c r="EU6" i="1"/>
  <c r="EI6" i="1"/>
  <c r="CX6" i="1"/>
  <c r="CW6" i="1"/>
  <c r="CV6" i="1"/>
  <c r="CU6" i="1"/>
  <c r="CT6" i="1"/>
  <c r="CS6" i="1"/>
  <c r="CR6" i="1"/>
  <c r="CQ6" i="1"/>
  <c r="CK6" i="1"/>
  <c r="CJ6" i="1"/>
  <c r="CI6" i="1"/>
  <c r="AN6" i="1"/>
  <c r="AM6" i="1"/>
  <c r="AL6" i="1"/>
  <c r="AK6" i="1"/>
</calcChain>
</file>

<file path=xl/sharedStrings.xml><?xml version="1.0" encoding="utf-8"?>
<sst xmlns="http://schemas.openxmlformats.org/spreadsheetml/2006/main" count="2477" uniqueCount="904">
  <si>
    <t>vocab profile</t>
  </si>
  <si>
    <t>erkennt keine komposita wie carbon cycle</t>
  </si>
  <si>
    <t>erkennt nicht, ob es chem. Fachbegriffe sind</t>
  </si>
  <si>
    <t>ona01_vt</t>
  </si>
  <si>
    <t>k1</t>
  </si>
  <si>
    <t>k2</t>
  </si>
  <si>
    <t>awl</t>
  </si>
  <si>
    <t>off-list</t>
  </si>
  <si>
    <t>gesamtwörter</t>
  </si>
  <si>
    <t>rechtschreibfehler geglättet</t>
  </si>
  <si>
    <t>ona01_nt</t>
  </si>
  <si>
    <t>fehler</t>
  </si>
  <si>
    <t>waveslength</t>
  </si>
  <si>
    <t>(1:1 aus Deutsch)</t>
  </si>
  <si>
    <t>weitere nicht dem zielbereich entstammende off-list-words</t>
  </si>
  <si>
    <t>fachvokabular target-like</t>
  </si>
  <si>
    <t>k1%</t>
  </si>
  <si>
    <t>k2%</t>
  </si>
  <si>
    <t>awl%</t>
  </si>
  <si>
    <t>wortfehler%</t>
  </si>
  <si>
    <t>fachvok%</t>
  </si>
  <si>
    <t>type-token-ratio</t>
  </si>
  <si>
    <t>tokens per type</t>
  </si>
  <si>
    <t>kommentar</t>
  </si>
  <si>
    <t>zusammensetzung</t>
  </si>
  <si>
    <t>code switching</t>
  </si>
  <si>
    <t>ch.formeln%</t>
  </si>
  <si>
    <t>ch.formeln</t>
  </si>
  <si>
    <t>types -- verschiedene vokabeln</t>
  </si>
  <si>
    <t>token -- anzahl vokabeln</t>
  </si>
  <si>
    <t>kirlef nt</t>
  </si>
  <si>
    <t>carbonhydrate / setzt aktivierungsenergie herab</t>
  </si>
  <si>
    <t>N zuviel / code switching</t>
  </si>
  <si>
    <t>wort-fehler in off-list</t>
  </si>
  <si>
    <t>susten nt</t>
  </si>
  <si>
    <t>substancepart</t>
  </si>
  <si>
    <t>Transfer aus deutsch</t>
  </si>
  <si>
    <t>wort-fehler in k1</t>
  </si>
  <si>
    <t>wort-fehler in k2</t>
  </si>
  <si>
    <t>wort-fehler in awl</t>
  </si>
  <si>
    <t>reward</t>
  </si>
  <si>
    <t>reverse (process)</t>
  </si>
  <si>
    <t>onlight</t>
  </si>
  <si>
    <t>unklar</t>
  </si>
  <si>
    <t>sylmas nt</t>
  </si>
  <si>
    <t>judoph vt</t>
  </si>
  <si>
    <t>alles auf deutsch</t>
  </si>
  <si>
    <t>nicerg vt</t>
  </si>
  <si>
    <t>substanz</t>
  </si>
  <si>
    <t>susten vt</t>
  </si>
  <si>
    <t>period system</t>
  </si>
  <si>
    <t>sylmas vt</t>
  </si>
  <si>
    <t>provide it into oxygen</t>
  </si>
  <si>
    <t>transform</t>
  </si>
  <si>
    <t>ona02_vt</t>
  </si>
  <si>
    <t>ona02_nt</t>
  </si>
  <si>
    <t>ona03_vt</t>
  </si>
  <si>
    <t>ona03_nt</t>
  </si>
  <si>
    <t>ona04_vt</t>
  </si>
  <si>
    <t>ona04_nt</t>
  </si>
  <si>
    <t>ona05_vt</t>
  </si>
  <si>
    <t>ona05_nt</t>
  </si>
  <si>
    <t>ona06_vt</t>
  </si>
  <si>
    <t>ona06_nt</t>
  </si>
  <si>
    <t>ona07_vt</t>
  </si>
  <si>
    <t>ona07_nt</t>
  </si>
  <si>
    <t>ona08_vt</t>
  </si>
  <si>
    <t>ona08_nt</t>
  </si>
  <si>
    <t>ona09_vt</t>
  </si>
  <si>
    <t>ona09_nt</t>
  </si>
  <si>
    <t>artikel dazu: https://www.lextutor.ca/cv/vp_predictor.pdf</t>
  </si>
  <si>
    <t>f-a</t>
  </si>
  <si>
    <t>elkod</t>
  </si>
  <si>
    <t xml:space="preserve">chemikalien </t>
  </si>
  <si>
    <t>clager</t>
  </si>
  <si>
    <t>shit</t>
  </si>
  <si>
    <t>colloquialism</t>
  </si>
  <si>
    <t>marang</t>
  </si>
  <si>
    <t>mechanismus</t>
  </si>
  <si>
    <t>sauerstoff</t>
  </si>
  <si>
    <t>cellular</t>
  </si>
  <si>
    <t>frequencing</t>
  </si>
  <si>
    <t>Neuschöpfung (Frequenzen)</t>
  </si>
  <si>
    <t>Neuschöpfung (Zellen)</t>
  </si>
  <si>
    <t>nadark</t>
  </si>
  <si>
    <t>nigngo</t>
  </si>
  <si>
    <t>pyruvat</t>
  </si>
  <si>
    <t>glycolyse</t>
  </si>
  <si>
    <t>songin</t>
  </si>
  <si>
    <t>executed</t>
  </si>
  <si>
    <t>W ausgestoßen</t>
  </si>
  <si>
    <t>ausgestoßen</t>
  </si>
  <si>
    <t>process</t>
  </si>
  <si>
    <t>W (gemeint ist Strahlung)</t>
  </si>
  <si>
    <t>tuyser</t>
  </si>
  <si>
    <t>onetime sugar</t>
  </si>
  <si>
    <t>standby product</t>
  </si>
  <si>
    <t>Neuschöpfung - Einfachzucker</t>
  </si>
  <si>
    <t>Neuschöpfung - Neuschöprung - Nebenprodukt</t>
  </si>
  <si>
    <t>wrpt vt</t>
  </si>
  <si>
    <t>wrpt</t>
  </si>
  <si>
    <t>catalyte</t>
  </si>
  <si>
    <t>Neuschöpfung - catalyse</t>
  </si>
  <si>
    <t>oder clalud</t>
  </si>
  <si>
    <t>clager nt</t>
  </si>
  <si>
    <t>therminal</t>
  </si>
  <si>
    <t>thermal</t>
  </si>
  <si>
    <t>nicngo nt</t>
  </si>
  <si>
    <t>deliverant</t>
  </si>
  <si>
    <t>supply</t>
  </si>
  <si>
    <t>wenig worte -&gt; auf das relevante bezogen; scheinbar auf "unwichtiges" (z.B. bei photosynthese) verzichtet und nur das neue geschrieben?</t>
  </si>
  <si>
    <t>tuyser nt</t>
  </si>
  <si>
    <t>carbon</t>
  </si>
  <si>
    <t>gemeint ist co2</t>
  </si>
  <si>
    <t>unbrauchbar</t>
  </si>
  <si>
    <t>code sw</t>
  </si>
  <si>
    <t>sonstige</t>
  </si>
  <si>
    <t>falsche w</t>
  </si>
  <si>
    <t>formeln</t>
  </si>
  <si>
    <t>ona ges vt</t>
  </si>
  <si>
    <t>ona 09 nt</t>
  </si>
  <si>
    <t>fasten</t>
  </si>
  <si>
    <t>accelerate</t>
  </si>
  <si>
    <t>ab hier hie</t>
  </si>
  <si>
    <t>allow-&gt;enable</t>
  </si>
  <si>
    <t>energie -&gt; code switching</t>
  </si>
  <si>
    <t>cell breathing -&gt; zellatmung/respiration aus dt entnommen</t>
  </si>
  <si>
    <t>carbon -&gt; carbon dioxide gemeint</t>
  </si>
  <si>
    <t>change to -&gt; transform into</t>
  </si>
  <si>
    <t>transfer -&gt; transform</t>
  </si>
  <si>
    <t>isonome -&gt; isomer</t>
  </si>
  <si>
    <t>gute idee für verstoffwechslung: used deconstructed and reconstructed</t>
  </si>
  <si>
    <t>plant paint -&gt; 1:1 übersetzung pflanzenfarbstoff</t>
  </si>
  <si>
    <t>grab from the air (gute idee, kein fehler, umgangssprachlich)</t>
  </si>
  <si>
    <t>regratin?? Unklar</t>
  </si>
  <si>
    <t>departure?? Unklar</t>
  </si>
  <si>
    <t>entsteht -&gt; code switching</t>
  </si>
  <si>
    <t>glucoseformel  falsch</t>
  </si>
  <si>
    <t>sacharose --&gt; saccharide</t>
  </si>
  <si>
    <t>carbon -&gt; carbon dioxide</t>
  </si>
  <si>
    <t>unvisible -&gt; invisible</t>
  </si>
  <si>
    <t>crossed by -&gt; a mixture of? (Licht gemischt aus Lichtfarben ist gemeint)</t>
  </si>
  <si>
    <t>carbon -&gt; gemeint co2</t>
  </si>
  <si>
    <t>molecular -&gt; molecule (falsche wortform)</t>
  </si>
  <si>
    <t>EM .&gt; electtromagnetic, ok</t>
  </si>
  <si>
    <t>respirates -&gt; respires, falsche abgeleitet von respire</t>
  </si>
  <si>
    <t xml:space="preserve">leftover product -&gt; "Abfallprodukte" </t>
  </si>
  <si>
    <t>stoffe - code switching</t>
  </si>
  <si>
    <t>citric acid cycle -&gt; citrate cycle 1:1 aus deutsch</t>
  </si>
  <si>
    <t xml:space="preserve">substrata --&gt; substrates (pluralform falsch) </t>
  </si>
  <si>
    <t>these LIGHTS -&gt; LICHTER 1:1 aus deutsch, allgemeinbegriff</t>
  </si>
  <si>
    <t>base</t>
  </si>
  <si>
    <t>help bring in action --&gt; start/set off/ a reaction 3-bring in action</t>
  </si>
  <si>
    <t>falscheformelglucose</t>
  </si>
  <si>
    <t>atmung -&gt; code switching</t>
  </si>
  <si>
    <t>change -&gt; transform gemeint</t>
  </si>
  <si>
    <t>carbon -&gt; co2 gemeint</t>
  </si>
  <si>
    <t>length -&gt; light (fehlgriff, wolllte offensichtlich wave length schreiben)</t>
  </si>
  <si>
    <t>allow -&gt; enable</t>
  </si>
  <si>
    <t>push out -&gt; emit/releasae</t>
  </si>
  <si>
    <t>photonic -&gt; Neologismus</t>
  </si>
  <si>
    <t>falscheformelkohlenstoffdioxid</t>
  </si>
  <si>
    <t>give in the air -&gt; emit, release</t>
  </si>
  <si>
    <t>respirate -&gt; wortneuschöfpung</t>
  </si>
  <si>
    <t>carbon -&gt; co2 3</t>
  </si>
  <si>
    <t>matters --&gt; Stoffe</t>
  </si>
  <si>
    <t>started in a energy storage --&gt; start mit stored verwechseslt</t>
  </si>
  <si>
    <t>endproduct -&gt; code switching 1</t>
  </si>
  <si>
    <t xml:space="preserve">become to -&gt; transforms into </t>
  </si>
  <si>
    <t>carbon moved --&gt; forms new c hemical bonds oder sowas 1</t>
  </si>
  <si>
    <t>endotherm -&gt; endothermic, code switching</t>
  </si>
  <si>
    <t>energy unit --&gt; energy form</t>
  </si>
  <si>
    <t>text dichter; mehr formeln; auf chemische aspekte runtergebrochen; hatte auch keinen bock, mehr zu schreiben 8weiß ich noch)</t>
  </si>
  <si>
    <t>viele reaktionsgleichungen</t>
  </si>
  <si>
    <t>formed into -&gt; transformed into (nutzt unten dann aber richtig transformded into)</t>
  </si>
  <si>
    <t>*glucose DESCRIBES sugar</t>
  </si>
  <si>
    <t>turn on --&gt; 2 anstrahlen</t>
  </si>
  <si>
    <t>simple form -&gt; basic form? Simple falsch -&gt; 1 fehler</t>
  </si>
  <si>
    <t>photoenergy -&gt; neologismus</t>
  </si>
  <si>
    <t>transport -&gt; transform</t>
  </si>
  <si>
    <t>greenery of a plant -&gt; pigment</t>
  </si>
  <si>
    <t>physical energy --&gt; ?? Movement energy?</t>
  </si>
  <si>
    <t>go over --&gt; transform 1</t>
  </si>
  <si>
    <t>sauerstoff -&gt; code swi</t>
  </si>
  <si>
    <t>hie</t>
  </si>
  <si>
    <t>ona</t>
  </si>
  <si>
    <t>w-fehler</t>
  </si>
  <si>
    <t>daten für diagrammübersicht unten</t>
  </si>
  <si>
    <t>hier auswertung der "neuen begriffe" nt en hie f-a ona</t>
  </si>
  <si>
    <t>die begriffe, die neu verwendet werden, um die inhalte zu beschreiben</t>
  </si>
  <si>
    <t>wortlisten</t>
  </si>
  <si>
    <t>absorb</t>
  </si>
  <si>
    <t>achieve</t>
  </si>
  <si>
    <t>activate</t>
  </si>
  <si>
    <t>amplitude</t>
  </si>
  <si>
    <t>animal</t>
  </si>
  <si>
    <t>another</t>
  </si>
  <si>
    <t>at</t>
  </si>
  <si>
    <t>atmung</t>
  </si>
  <si>
    <t>atom</t>
  </si>
  <si>
    <t>back</t>
  </si>
  <si>
    <t>be</t>
  </si>
  <si>
    <t>biological</t>
  </si>
  <si>
    <t>blue</t>
  </si>
  <si>
    <t>body</t>
  </si>
  <si>
    <t>byproduct</t>
  </si>
  <si>
    <t>can</t>
  </si>
  <si>
    <t>capture</t>
  </si>
  <si>
    <t>carbon dioxide</t>
  </si>
  <si>
    <t>carry</t>
  </si>
  <si>
    <t>catalyse</t>
  </si>
  <si>
    <t>categorize</t>
  </si>
  <si>
    <t>cause</t>
  </si>
  <si>
    <t>cell</t>
  </si>
  <si>
    <t>chance</t>
  </si>
  <si>
    <t>change</t>
  </si>
  <si>
    <t>chemical</t>
  </si>
  <si>
    <t>chlorophyll</t>
  </si>
  <si>
    <t>circular</t>
  </si>
  <si>
    <t>circumstances</t>
  </si>
  <si>
    <t>closely</t>
  </si>
  <si>
    <t>colour</t>
  </si>
  <si>
    <t>compare</t>
  </si>
  <si>
    <t>connect</t>
  </si>
  <si>
    <t>consist</t>
  </si>
  <si>
    <t>consume</t>
  </si>
  <si>
    <t>contain</t>
  </si>
  <si>
    <t>conversion</t>
  </si>
  <si>
    <t>convert</t>
  </si>
  <si>
    <t>create</t>
  </si>
  <si>
    <t>cycle</t>
  </si>
  <si>
    <t>describe</t>
  </si>
  <si>
    <t>detect</t>
  </si>
  <si>
    <t>different</t>
  </si>
  <si>
    <t>divide</t>
  </si>
  <si>
    <t>do</t>
  </si>
  <si>
    <t>drive</t>
  </si>
  <si>
    <t>due</t>
  </si>
  <si>
    <t>electromagnetic</t>
  </si>
  <si>
    <t>enable</t>
  </si>
  <si>
    <t>end</t>
  </si>
  <si>
    <t>energy</t>
  </si>
  <si>
    <t>enzyms</t>
  </si>
  <si>
    <t>especially</t>
  </si>
  <si>
    <t>exchange</t>
  </si>
  <si>
    <t>eye</t>
  </si>
  <si>
    <t>find</t>
  </si>
  <si>
    <t>fire</t>
  </si>
  <si>
    <t>first</t>
  </si>
  <si>
    <t>flower</t>
  </si>
  <si>
    <t>form</t>
  </si>
  <si>
    <t>formelglucose</t>
  </si>
  <si>
    <t>formelkohlenstoffdioxid</t>
  </si>
  <si>
    <t>formelsauerstoff</t>
  </si>
  <si>
    <t>formelwasser</t>
  </si>
  <si>
    <t>fruit</t>
  </si>
  <si>
    <t>function</t>
  </si>
  <si>
    <t>gain</t>
  </si>
  <si>
    <t>get</t>
  </si>
  <si>
    <t>give</t>
  </si>
  <si>
    <t>glucose</t>
  </si>
  <si>
    <t>go</t>
  </si>
  <si>
    <t>green</t>
  </si>
  <si>
    <t>greenery</t>
  </si>
  <si>
    <t>grow</t>
  </si>
  <si>
    <t>happen</t>
  </si>
  <si>
    <t>have</t>
  </si>
  <si>
    <t>heat</t>
  </si>
  <si>
    <t>help</t>
  </si>
  <si>
    <t>high</t>
  </si>
  <si>
    <t>human</t>
  </si>
  <si>
    <t>important</t>
  </si>
  <si>
    <t>infrared-light</t>
  </si>
  <si>
    <t>intervall</t>
  </si>
  <si>
    <t>invisible</t>
  </si>
  <si>
    <t>kind</t>
  </si>
  <si>
    <t>kinetic</t>
  </si>
  <si>
    <t>leaf</t>
  </si>
  <si>
    <t>length</t>
  </si>
  <si>
    <t>light</t>
  </si>
  <si>
    <t>like</t>
  </si>
  <si>
    <t>liquid</t>
  </si>
  <si>
    <t>lose</t>
  </si>
  <si>
    <t>lot</t>
  </si>
  <si>
    <t>low</t>
  </si>
  <si>
    <t>low-energy</t>
  </si>
  <si>
    <t>main</t>
  </si>
  <si>
    <t>many</t>
  </si>
  <si>
    <t>matter</t>
  </si>
  <si>
    <t>mean</t>
  </si>
  <si>
    <t>meet</t>
  </si>
  <si>
    <t>microwaves</t>
  </si>
  <si>
    <t>molecule</t>
  </si>
  <si>
    <t>more</t>
  </si>
  <si>
    <t>move</t>
  </si>
  <si>
    <t>name</t>
  </si>
  <si>
    <t>natural</t>
  </si>
  <si>
    <t>nature</t>
  </si>
  <si>
    <t>necessary</t>
  </si>
  <si>
    <t>need</t>
  </si>
  <si>
    <t>not</t>
  </si>
  <si>
    <t>object</t>
  </si>
  <si>
    <t>over</t>
  </si>
  <si>
    <t>oxidation</t>
  </si>
  <si>
    <t>oxygen</t>
  </si>
  <si>
    <t>part</t>
  </si>
  <si>
    <t>people</t>
  </si>
  <si>
    <t>photocatalyst</t>
  </si>
  <si>
    <t xml:space="preserve">photon </t>
  </si>
  <si>
    <t>photosynthesis</t>
  </si>
  <si>
    <t>pigment</t>
  </si>
  <si>
    <t>place</t>
  </si>
  <si>
    <t>plant</t>
  </si>
  <si>
    <t>poor</t>
  </si>
  <si>
    <t>possibility</t>
  </si>
  <si>
    <t>power</t>
  </si>
  <si>
    <t>produce</t>
  </si>
  <si>
    <t>product</t>
  </si>
  <si>
    <t>proflavin</t>
  </si>
  <si>
    <t>push</t>
  </si>
  <si>
    <t>quicker</t>
  </si>
  <si>
    <t>ray</t>
  </si>
  <si>
    <t>react</t>
  </si>
  <si>
    <t>reaction</t>
  </si>
  <si>
    <t>reason</t>
  </si>
  <si>
    <t>red</t>
  </si>
  <si>
    <t>reduction</t>
  </si>
  <si>
    <t>regenerate</t>
  </si>
  <si>
    <t>release</t>
  </si>
  <si>
    <t>repeat</t>
  </si>
  <si>
    <t>rereact</t>
  </si>
  <si>
    <t>respiration</t>
  </si>
  <si>
    <t>responsible</t>
  </si>
  <si>
    <t>reverse</t>
  </si>
  <si>
    <t>rich</t>
  </si>
  <si>
    <t>say</t>
  </si>
  <si>
    <t>send</t>
  </si>
  <si>
    <t>show</t>
  </si>
  <si>
    <t>simple</t>
  </si>
  <si>
    <t>so</t>
  </si>
  <si>
    <t>solution</t>
  </si>
  <si>
    <t>something</t>
  </si>
  <si>
    <t>source</t>
  </si>
  <si>
    <t>spectrum</t>
  </si>
  <si>
    <t>speed</t>
  </si>
  <si>
    <t>start</t>
  </si>
  <si>
    <t xml:space="preserve">start </t>
  </si>
  <si>
    <t>state</t>
  </si>
  <si>
    <t>structure</t>
  </si>
  <si>
    <t>substance</t>
  </si>
  <si>
    <t>sugar</t>
  </si>
  <si>
    <t>sun</t>
  </si>
  <si>
    <t>sunlight</t>
  </si>
  <si>
    <t>support</t>
  </si>
  <si>
    <t>take</t>
  </si>
  <si>
    <t>term</t>
  </si>
  <si>
    <t>tight</t>
  </si>
  <si>
    <t>transformation</t>
  </si>
  <si>
    <t>transport</t>
  </si>
  <si>
    <t>trigger</t>
  </si>
  <si>
    <t>turn</t>
  </si>
  <si>
    <t>type</t>
  </si>
  <si>
    <t>unit</t>
  </si>
  <si>
    <t>use</t>
  </si>
  <si>
    <t>visible</t>
  </si>
  <si>
    <t>warmth</t>
  </si>
  <si>
    <t>water</t>
  </si>
  <si>
    <t>wave</t>
  </si>
  <si>
    <t>work</t>
  </si>
  <si>
    <t>yellow</t>
  </si>
  <si>
    <t>you</t>
  </si>
  <si>
    <t>zzsauerstoff</t>
  </si>
  <si>
    <t>hie ges</t>
  </si>
  <si>
    <t>hie k1 content</t>
  </si>
  <si>
    <t xml:space="preserve">hie k2 </t>
  </si>
  <si>
    <t>hie awl</t>
  </si>
  <si>
    <t>hie off</t>
  </si>
  <si>
    <t xml:space="preserve">achieve </t>
  </si>
  <si>
    <t xml:space="preserve">chemical </t>
  </si>
  <si>
    <t xml:space="preserve">circumstances </t>
  </si>
  <si>
    <t xml:space="preserve">consist </t>
  </si>
  <si>
    <t xml:space="preserve">consume </t>
  </si>
  <si>
    <t xml:space="preserve">conversion </t>
  </si>
  <si>
    <t xml:space="preserve">convert </t>
  </si>
  <si>
    <t xml:space="preserve">create </t>
  </si>
  <si>
    <t xml:space="preserve">cycle </t>
  </si>
  <si>
    <t xml:space="preserve">detect </t>
  </si>
  <si>
    <t xml:space="preserve">enable </t>
  </si>
  <si>
    <t xml:space="preserve">energy </t>
  </si>
  <si>
    <t xml:space="preserve">function </t>
  </si>
  <si>
    <t xml:space="preserve">invisible </t>
  </si>
  <si>
    <t xml:space="preserve">process </t>
  </si>
  <si>
    <t xml:space="preserve">react </t>
  </si>
  <si>
    <t xml:space="preserve">reaction </t>
  </si>
  <si>
    <t xml:space="preserve">release </t>
  </si>
  <si>
    <t xml:space="preserve">reverse </t>
  </si>
  <si>
    <t xml:space="preserve">source </t>
  </si>
  <si>
    <t xml:space="preserve">structure </t>
  </si>
  <si>
    <t xml:space="preserve">transform </t>
  </si>
  <si>
    <t xml:space="preserve">transformation </t>
  </si>
  <si>
    <t xml:space="preserve">transport </t>
  </si>
  <si>
    <t xml:space="preserve">trigger </t>
  </si>
  <si>
    <t>compare connect especially fruit leaf liquid lot push quicker ray repeat responsible solution sugar tight warmth yellow</t>
  </si>
  <si>
    <t>c-s</t>
  </si>
  <si>
    <t>formel</t>
  </si>
  <si>
    <t>zzreducationfalscheswort</t>
  </si>
  <si>
    <t>zzrespiratefalscheswort</t>
  </si>
  <si>
    <t>zzuvlicht</t>
  </si>
  <si>
    <t>absorb accelerate activate amplitude atmung atom biological byproduct capture carbon carbon catalyse categorize cell cellular chlorophyll dioxide electromagnetic enzyms formelglucose formelkohlenstoffdioxid formelsauerstoff formelwasser glucose greenery infrared intervall kinetic microwaves molecule monosaccharid oxidation oxygen photocatalyst photon photosynthesis pigment proflavin regenerate rereact respiration spectrum spectrum thermal uv wavelenght zzendproduktfalschewort zzformelkohlenstoffdioxidfalsch zzphotoenergy zzphotonic zzreducationfalscheswort zzrespiratefalscheswort zzsauerstoff zzuvlicht zzwave</t>
  </si>
  <si>
    <t>fachwort</t>
  </si>
  <si>
    <t>neologismen (in w-fehler)</t>
  </si>
  <si>
    <t>zzwavespectrum</t>
  </si>
  <si>
    <t xml:space="preserve">zzformelkohlenstoffdioxidfalsch </t>
  </si>
  <si>
    <t xml:space="preserve">zzphotonic </t>
  </si>
  <si>
    <t xml:space="preserve">zzreducationfalscheswort </t>
  </si>
  <si>
    <t xml:space="preserve">zzrespiratefalscheswort </t>
  </si>
  <si>
    <t xml:space="preserve">zzsauerstoff </t>
  </si>
  <si>
    <t xml:space="preserve">zzuvlicht </t>
  </si>
  <si>
    <t xml:space="preserve">glucose </t>
  </si>
  <si>
    <t xml:space="preserve">greenery </t>
  </si>
  <si>
    <t xml:space="preserve">infrared </t>
  </si>
  <si>
    <t xml:space="preserve">intervall </t>
  </si>
  <si>
    <t xml:space="preserve">kinetic </t>
  </si>
  <si>
    <t xml:space="preserve">microwaves </t>
  </si>
  <si>
    <t xml:space="preserve">molecule </t>
  </si>
  <si>
    <t xml:space="preserve">monosaccharide </t>
  </si>
  <si>
    <t xml:space="preserve">oxidation </t>
  </si>
  <si>
    <t xml:space="preserve">oxygen </t>
  </si>
  <si>
    <t xml:space="preserve">photocatalyst </t>
  </si>
  <si>
    <t xml:space="preserve">photosynthesis </t>
  </si>
  <si>
    <t xml:space="preserve">pigment </t>
  </si>
  <si>
    <t xml:space="preserve">proflavine </t>
  </si>
  <si>
    <t xml:space="preserve">regenerate </t>
  </si>
  <si>
    <t xml:space="preserve">rereact </t>
  </si>
  <si>
    <t xml:space="preserve">respiration </t>
  </si>
  <si>
    <t xml:space="preserve">spectrum </t>
  </si>
  <si>
    <t xml:space="preserve">thermal </t>
  </si>
  <si>
    <t xml:space="preserve">uv </t>
  </si>
  <si>
    <t>aspekt</t>
  </si>
  <si>
    <t>call</t>
  </si>
  <si>
    <t>catalyst</t>
  </si>
  <si>
    <t>collect</t>
  </si>
  <si>
    <t>continue</t>
  </si>
  <si>
    <t>either</t>
  </si>
  <si>
    <t>excited</t>
  </si>
  <si>
    <t>forward</t>
  </si>
  <si>
    <t>general</t>
  </si>
  <si>
    <t>high energy</t>
  </si>
  <si>
    <t>involve</t>
  </si>
  <si>
    <t>level</t>
  </si>
  <si>
    <t>little</t>
  </si>
  <si>
    <t>live</t>
  </si>
  <si>
    <t>make</t>
  </si>
  <si>
    <t>monosaccharide</t>
  </si>
  <si>
    <t>movement</t>
  </si>
  <si>
    <t>nutrient</t>
  </si>
  <si>
    <t>organism</t>
  </si>
  <si>
    <t>raise</t>
  </si>
  <si>
    <t>same</t>
  </si>
  <si>
    <t>see</t>
  </si>
  <si>
    <t>specific</t>
  </si>
  <si>
    <t>stage</t>
  </si>
  <si>
    <t>step</t>
  </si>
  <si>
    <t>substrate</t>
  </si>
  <si>
    <t>transfer</t>
  </si>
  <si>
    <t>ultraviolet</t>
  </si>
  <si>
    <t>usable</t>
  </si>
  <si>
    <t>various</t>
  </si>
  <si>
    <t>wavelength</t>
  </si>
  <si>
    <t>way</t>
  </si>
  <si>
    <t>well</t>
  </si>
  <si>
    <t>zzzellulaer</t>
  </si>
  <si>
    <t>zzdeliverantfalsches wortsupplier</t>
  </si>
  <si>
    <t>zztherminalfalscheswort</t>
  </si>
  <si>
    <t>f-a ges</t>
  </si>
  <si>
    <t>f-a k1 cont</t>
  </si>
  <si>
    <t>f-a k2</t>
  </si>
  <si>
    <t>f-a awl</t>
  </si>
  <si>
    <t>f-a off</t>
  </si>
  <si>
    <t>low energy</t>
  </si>
  <si>
    <t>pbb experiment</t>
  </si>
  <si>
    <t>synthesise</t>
  </si>
  <si>
    <t>wave particle duality</t>
  </si>
  <si>
    <t>collect excited forward repeat solution sugar yellow</t>
  </si>
  <si>
    <t>another back call change continue different form form general get give help high high important level little live low low main make matter more movement need produce reason same see start start turn use water way well work</t>
  </si>
  <si>
    <t>blue colour contain due either experiment first green heat light particle plant raise red stage step substance sunlight various wave wave</t>
  </si>
  <si>
    <t>aspect chemical conversion convert create cycle energy energy energy involve process react reaction release source specific transfer transform transformation</t>
  </si>
  <si>
    <t xml:space="preserve">zzdeliverantfalscheswortsupplier </t>
  </si>
  <si>
    <t xml:space="preserve">zztherminalfalscheswort </t>
  </si>
  <si>
    <t xml:space="preserve">accelerate </t>
  </si>
  <si>
    <t xml:space="preserve">biological </t>
  </si>
  <si>
    <t xml:space="preserve">carbon </t>
  </si>
  <si>
    <t xml:space="preserve">catalyst </t>
  </si>
  <si>
    <t xml:space="preserve">chlorophyll </t>
  </si>
  <si>
    <t xml:space="preserve">dioxide </t>
  </si>
  <si>
    <t>duality</t>
  </si>
  <si>
    <t xml:space="preserve"> glucose </t>
  </si>
  <si>
    <t xml:space="preserve">nutrient </t>
  </si>
  <si>
    <t xml:space="preserve">organism </t>
  </si>
  <si>
    <t xml:space="preserve">pbb </t>
  </si>
  <si>
    <t xml:space="preserve">substrate </t>
  </si>
  <si>
    <t xml:space="preserve">synthesise </t>
  </si>
  <si>
    <t xml:space="preserve">ultraviolet </t>
  </si>
  <si>
    <t xml:space="preserve">usable </t>
  </si>
  <si>
    <t xml:space="preserve">wavelength </t>
  </si>
  <si>
    <t>ges</t>
  </si>
  <si>
    <t>k1 cont</t>
  </si>
  <si>
    <t>off</t>
  </si>
  <si>
    <t>allow another back bigger body build call change different end find form general get give go happen help helper high importance important industry kind level life like live look low make more move need nothing ones outside part place possible produce product same show small start start take thing use way win work</t>
  </si>
  <si>
    <t>amount animal blue break colour complete contain due exchange faster gain green human length light mark nature necessary plant progress red reserve soften substance sunlight supply type wave white</t>
  </si>
  <si>
    <t>creature dots electric especially fruit inside reward split sugar typical</t>
  </si>
  <si>
    <t>chemical compound consist conversion convert cycle define documents energy energy function integrate obtain procedure process range react reaction release shift source source specific structure transform</t>
  </si>
  <si>
    <t xml:space="preserve">zzaktivierungsenergie </t>
  </si>
  <si>
    <t xml:space="preserve">zzexistieren </t>
  </si>
  <si>
    <t xml:space="preserve">zzfalsch </t>
  </si>
  <si>
    <t xml:space="preserve">zzherabsetzen </t>
  </si>
  <si>
    <t xml:space="preserve">zzfinden </t>
  </si>
  <si>
    <t xml:space="preserve">zzformel </t>
  </si>
  <si>
    <t xml:space="preserve">zzcomponenthierfalscherbegriff </t>
  </si>
  <si>
    <t>weitere fehler</t>
  </si>
  <si>
    <t>zzuvstrahlen</t>
  </si>
  <si>
    <t xml:space="preserve">zzsubstancepart </t>
  </si>
  <si>
    <t xml:space="preserve">formelcarbon </t>
  </si>
  <si>
    <t xml:space="preserve">formelglucose </t>
  </si>
  <si>
    <t xml:space="preserve">formelsauerstoff </t>
  </si>
  <si>
    <t xml:space="preserve">formelwasser </t>
  </si>
  <si>
    <t xml:space="preserve">activate </t>
  </si>
  <si>
    <t xml:space="preserve">activator </t>
  </si>
  <si>
    <t xml:space="preserve">atmosphere </t>
  </si>
  <si>
    <t xml:space="preserve">atom </t>
  </si>
  <si>
    <t xml:space="preserve">biochemical </t>
  </si>
  <si>
    <t xml:space="preserve">bracket </t>
  </si>
  <si>
    <t xml:space="preserve">camouflage </t>
  </si>
  <si>
    <t xml:space="preserve">carbohydrate </t>
  </si>
  <si>
    <t xml:space="preserve">cell </t>
  </si>
  <si>
    <t xml:space="preserve">cellular </t>
  </si>
  <si>
    <t xml:space="preserve">chloroplast </t>
  </si>
  <si>
    <t xml:space="preserve">chlorotica </t>
  </si>
  <si>
    <t xml:space="preserve">counter </t>
  </si>
  <si>
    <t xml:space="preserve">educt </t>
  </si>
  <si>
    <t xml:space="preserve">elysia </t>
  </si>
  <si>
    <t xml:space="preserve">endergonic </t>
  </si>
  <si>
    <t xml:space="preserve">exergonic </t>
  </si>
  <si>
    <t xml:space="preserve">nutrition </t>
  </si>
  <si>
    <t xml:space="preserve">organic </t>
  </si>
  <si>
    <t xml:space="preserve">rainbow </t>
  </si>
  <si>
    <t xml:space="preserve">switch </t>
  </si>
  <si>
    <t xml:space="preserve">underlined </t>
  </si>
  <si>
    <t xml:space="preserve">utmost </t>
  </si>
  <si>
    <t xml:space="preserve">violet </t>
  </si>
  <si>
    <t>activator</t>
  </si>
  <si>
    <t>allow</t>
  </si>
  <si>
    <t>amount</t>
  </si>
  <si>
    <t>atmosphere</t>
  </si>
  <si>
    <t>bigger</t>
  </si>
  <si>
    <t>biochemical</t>
  </si>
  <si>
    <t>bracket</t>
  </si>
  <si>
    <t>break</t>
  </si>
  <si>
    <t>build</t>
  </si>
  <si>
    <t>camouflage</t>
  </si>
  <si>
    <t>carbohydrate</t>
  </si>
  <si>
    <t>chloroplast</t>
  </si>
  <si>
    <t>chlorotica</t>
  </si>
  <si>
    <t>complete</t>
  </si>
  <si>
    <t>compound</t>
  </si>
  <si>
    <t>counter</t>
  </si>
  <si>
    <t>creature</t>
  </si>
  <si>
    <t>define</t>
  </si>
  <si>
    <t>documents</t>
  </si>
  <si>
    <t>dots</t>
  </si>
  <si>
    <t>educt</t>
  </si>
  <si>
    <t>electric</t>
  </si>
  <si>
    <t>elysia</t>
  </si>
  <si>
    <t>endergonic</t>
  </si>
  <si>
    <t>energy source</t>
  </si>
  <si>
    <t>exergonic</t>
  </si>
  <si>
    <t>faster</t>
  </si>
  <si>
    <t>zzfinden</t>
  </si>
  <si>
    <t>formelcarbon</t>
  </si>
  <si>
    <t>helper</t>
  </si>
  <si>
    <t>how</t>
  </si>
  <si>
    <t>importance</t>
  </si>
  <si>
    <t>industry</t>
  </si>
  <si>
    <t>inside</t>
  </si>
  <si>
    <t>integrate</t>
  </si>
  <si>
    <t>life</t>
  </si>
  <si>
    <t>look</t>
  </si>
  <si>
    <t>mark</t>
  </si>
  <si>
    <t>nothing</t>
  </si>
  <si>
    <t>nutrition</t>
  </si>
  <si>
    <t>obtain</t>
  </si>
  <si>
    <t>ones</t>
  </si>
  <si>
    <t>organic</t>
  </si>
  <si>
    <t>outside</t>
  </si>
  <si>
    <t>possible</t>
  </si>
  <si>
    <t>procedure</t>
  </si>
  <si>
    <t>progress</t>
  </si>
  <si>
    <t>rainbow</t>
  </si>
  <si>
    <t>range</t>
  </si>
  <si>
    <t>reserve</t>
  </si>
  <si>
    <t>shift</t>
  </si>
  <si>
    <t>small</t>
  </si>
  <si>
    <t>soften</t>
  </si>
  <si>
    <t>split</t>
  </si>
  <si>
    <t>switch</t>
  </si>
  <si>
    <t>thing</t>
  </si>
  <si>
    <t>typical</t>
  </si>
  <si>
    <t>underlined</t>
  </si>
  <si>
    <t>utmost</t>
  </si>
  <si>
    <t>violet</t>
  </si>
  <si>
    <t>white</t>
  </si>
  <si>
    <t>win</t>
  </si>
  <si>
    <t>zzaktivierungsenergie</t>
  </si>
  <si>
    <t>zzcomponenthierfalscherbegriff</t>
  </si>
  <si>
    <t>zzexistieren</t>
  </si>
  <si>
    <t>zzfalsch</t>
  </si>
  <si>
    <t>zzformel</t>
  </si>
  <si>
    <t>zzherabsetzen</t>
  </si>
  <si>
    <t>zzsubstancepart</t>
  </si>
  <si>
    <t>n=22</t>
  </si>
  <si>
    <t>n=7</t>
  </si>
  <si>
    <t>n=9</t>
  </si>
  <si>
    <t>im schnitt pro person x neue wörter</t>
  </si>
  <si>
    <t>enzym</t>
  </si>
  <si>
    <t>high energy light</t>
  </si>
  <si>
    <t>infrared light</t>
  </si>
  <si>
    <t>low energy light</t>
  </si>
  <si>
    <t>photoenergy</t>
  </si>
  <si>
    <t>photon</t>
  </si>
  <si>
    <t>proflavine</t>
  </si>
  <si>
    <t>prozess</t>
  </si>
  <si>
    <t xml:space="preserve">sort </t>
  </si>
  <si>
    <t>store</t>
  </si>
  <si>
    <t>uv light</t>
  </si>
  <si>
    <t>another back body carry change describe different end eye find form form get give go happen help high high important kind like lose low low low main make make matter mean meet more move name need part people place possibility power produce product reason say send show sort start start state support take term turn use water work</t>
  </si>
  <si>
    <t>animal blue cause chance circular closely colour contain divide drive due exchange faster fire first flower gain green grow heat human length light light light light light natural nature necessary object plant poor red reduction rich simple speed store substance sun sunlight type unit wave</t>
  </si>
  <si>
    <t>compare connect especially fruit leaf liquid lot push quicker ray repeat solution sugar tight warmth yellow</t>
  </si>
  <si>
    <t xml:space="preserve">formelkohlenstoffdioxid </t>
  </si>
  <si>
    <t xml:space="preserve">photoenergy </t>
  </si>
  <si>
    <t xml:space="preserve">zzatmung </t>
  </si>
  <si>
    <t xml:space="preserve">zzendprodukt </t>
  </si>
  <si>
    <t xml:space="preserve">zzreducation </t>
  </si>
  <si>
    <t xml:space="preserve">zzrespirate </t>
  </si>
  <si>
    <t xml:space="preserve">zzformelglucosefalsch </t>
  </si>
  <si>
    <t xml:space="preserve">absorb </t>
  </si>
  <si>
    <t xml:space="preserve">amplitude </t>
  </si>
  <si>
    <t xml:space="preserve">byproduct </t>
  </si>
  <si>
    <t xml:space="preserve">capture </t>
  </si>
  <si>
    <t xml:space="preserve">catalyse </t>
  </si>
  <si>
    <t xml:space="preserve">categorize </t>
  </si>
  <si>
    <t xml:space="preserve">electromagnetic </t>
  </si>
  <si>
    <t xml:space="preserve">enzym </t>
  </si>
  <si>
    <t xml:space="preserve">prozess </t>
  </si>
  <si>
    <t>achieve chemical circumstances consist consume conversion convert create cycle detect enable energy energy energy energy function invisible process react reaction release reverse source structure transform transformation transport trigger visible</t>
  </si>
  <si>
    <t>k1 content</t>
  </si>
  <si>
    <t>neolgismen (in w-fehler)</t>
  </si>
  <si>
    <t>endprodukt</t>
  </si>
  <si>
    <t>formelglucosefalsch</t>
  </si>
  <si>
    <t>photonic</t>
  </si>
  <si>
    <t>wave spectrum</t>
  </si>
  <si>
    <t>certain</t>
  </si>
  <si>
    <t>endotherm</t>
  </si>
  <si>
    <t>formelkohlenstoffdioxidfalsch</t>
  </si>
  <si>
    <t>Kohlenstoffdioxid</t>
  </si>
  <si>
    <t>physical</t>
  </si>
  <si>
    <t>storage</t>
  </si>
  <si>
    <t>typ</t>
  </si>
  <si>
    <t>describes</t>
  </si>
  <si>
    <t>animal blue cause chance circular closely colour contain divide drive due exchange faster fire first flower gain green grow heat human length light light light light natural nature necessary object poor red reduction rich simple speed store substance sun sunlight type unit wave wave</t>
  </si>
  <si>
    <t xml:space="preserve">atmung </t>
  </si>
  <si>
    <t xml:space="preserve">endotherm </t>
  </si>
  <si>
    <t xml:space="preserve">endprodukt </t>
  </si>
  <si>
    <t xml:space="preserve">enzyms </t>
  </si>
  <si>
    <t xml:space="preserve">formelglucosefalsch </t>
  </si>
  <si>
    <t xml:space="preserve">formelkohlenstoffdioxidfalsch </t>
  </si>
  <si>
    <t xml:space="preserve">photonic </t>
  </si>
  <si>
    <t xml:space="preserve">proflavin </t>
  </si>
  <si>
    <t xml:space="preserve">storage </t>
  </si>
  <si>
    <t xml:space="preserve">typ </t>
  </si>
  <si>
    <t>weitere:</t>
  </si>
  <si>
    <t>deliverantfalschewortsupplier</t>
  </si>
  <si>
    <t>blue colour contain due either experiment first heat light necessary particle plant raise red stage step substance sunlight various wave wave</t>
  </si>
  <si>
    <t>excited forward repeat solution yellow</t>
  </si>
  <si>
    <t>add another back call change continue different form form general get give help high high high important level like little live low main matter more movement need reason same see start turn use water way well work</t>
  </si>
  <si>
    <t>add</t>
  </si>
  <si>
    <t>aspect</t>
  </si>
  <si>
    <t xml:space="preserve">form </t>
  </si>
  <si>
    <t>high-energetic</t>
  </si>
  <si>
    <t>high-energy</t>
  </si>
  <si>
    <t>involves</t>
  </si>
  <si>
    <t>synthezise</t>
  </si>
  <si>
    <t>ultraviolett</t>
  </si>
  <si>
    <t>wave-particle-duality</t>
  </si>
  <si>
    <t xml:space="preserve">duality </t>
  </si>
  <si>
    <t xml:space="preserve">synthezise </t>
  </si>
  <si>
    <t xml:space="preserve">ultraviolett </t>
  </si>
  <si>
    <t>pull</t>
  </si>
  <si>
    <t>space</t>
  </si>
  <si>
    <t>uv</t>
  </si>
  <si>
    <t>exist</t>
  </si>
  <si>
    <t>zzformelcarbondioxide</t>
  </si>
  <si>
    <t>zzformelglucose</t>
  </si>
  <si>
    <t>zzformelkohlenstoffdioxid</t>
  </si>
  <si>
    <t>zzformelsauerstoff</t>
  </si>
  <si>
    <t>zzformelwasser</t>
  </si>
  <si>
    <t>amount animal blue break colour complete contain due exchange exist faster gain green human length light mark nature necessary progress pull red reserve soften space substance sun sunlight supply white</t>
  </si>
  <si>
    <t>creature dots especially fruit inside reward split sugar typical</t>
  </si>
  <si>
    <t xml:space="preserve">zzformelcarbondioxide </t>
  </si>
  <si>
    <t xml:space="preserve">zzformelglucose </t>
  </si>
  <si>
    <t xml:space="preserve">zzformelkohlenstoffdioxid </t>
  </si>
  <si>
    <t xml:space="preserve">zzformelsauerstoff </t>
  </si>
  <si>
    <t xml:space="preserve">zzformelwasser </t>
  </si>
  <si>
    <t>activate activator atmosphere atom biochemical camouflage carbohydrate carbon carbon catalyst cell cellular chlorophyll chloroplast chlorotica counter dioxide educt elysia endergonic exergonic glucose molecule organic oxygen photocatalyst photosynthesis pigment rainbow respiration switch utmost uv violet wavelength zzaktivierungsenergie zzcomponenthierfalscherbegriff zzformelcarbondioxide zzformelglucose zzformelkohlenstoffdioxid zzformelsauerstoff zzformelwasser zzherabsetzen zzsubstancepart</t>
  </si>
  <si>
    <t>accelerate biological carbon carbon catalyst cellular chlorophyll deliverantfalschewortsupplier dioxide duality formelkohlenstoffdioxid formelsauerstoff formelwasser glucose kinetic nutrient organism oxidation oxygen pbb pbb photocatalyst photocatalyst photosynthesis respiration synthezise ultraviolett usable wavelength zztherminalfalscheswort</t>
  </si>
  <si>
    <t xml:space="preserve">compound </t>
  </si>
  <si>
    <t xml:space="preserve">define </t>
  </si>
  <si>
    <t xml:space="preserve">documents </t>
  </si>
  <si>
    <t xml:space="preserve">integrate </t>
  </si>
  <si>
    <t xml:space="preserve">obtain </t>
  </si>
  <si>
    <t xml:space="preserve">procedure </t>
  </si>
  <si>
    <t xml:space="preserve">range </t>
  </si>
  <si>
    <t xml:space="preserve">shift </t>
  </si>
  <si>
    <t xml:space="preserve">specific </t>
  </si>
  <si>
    <t xml:space="preserve">aspect </t>
  </si>
  <si>
    <t xml:space="preserve">energetic </t>
  </si>
  <si>
    <t xml:space="preserve">involves </t>
  </si>
  <si>
    <t xml:space="preserve">transfer </t>
  </si>
  <si>
    <t>another back body carry certain change describes different end eye find  form get give go happen help high high important kind level like lose low main make matter mean meet more move name need part people place possibility power produce product reason say sort start start state support take term thing turn use water work</t>
  </si>
  <si>
    <t>pbb</t>
  </si>
  <si>
    <t>experiment</t>
  </si>
  <si>
    <t>allow another back bigger body build call change different end   form general get give go happen help helper high importance important industry kind level life  like look low make more move need ones outside part place possible produce product same show small start start take thing use water way win work</t>
  </si>
  <si>
    <t xml:space="preserve">physical  </t>
  </si>
  <si>
    <t>Interessante neue Begriffe - wie in D versprachlicht?</t>
  </si>
  <si>
    <t>aus alter liste</t>
  </si>
  <si>
    <t>x</t>
  </si>
  <si>
    <t>2nd 500 cont k1</t>
  </si>
  <si>
    <t>1st 500 cont k1</t>
  </si>
  <si>
    <t>low/high an sich k1, als kollokation sicherlich nicht</t>
  </si>
  <si>
    <t>low (low; low-energy; low-energy light)</t>
  </si>
  <si>
    <t>high (high-energy; high-energy light)</t>
  </si>
  <si>
    <t>in neuer Bedeutung "angeregt"</t>
  </si>
  <si>
    <t>zu finden bei</t>
  </si>
  <si>
    <t>jeder begriff nur einmal, nur bei komposita low-energy kann auch energy doppelt aufkommen, wenn es vorher schon genannt; die wortlisten rechts enthalten teils noch zweimal denselben begriff, doch das ist bei den AWL und den FACHWORT-LISTEN nicht mehr der Fall</t>
  </si>
  <si>
    <t>folgende begriffe interessant, um zu gucken, wie in EN versprachlicht wird</t>
  </si>
  <si>
    <t>bonded</t>
  </si>
  <si>
    <t>(ähnlich: high-energy)</t>
  </si>
  <si>
    <t>aus neuer liste - 1. nach D äquivalent schauen 2. nach versprachlichung in EN schauen</t>
  </si>
  <si>
    <t>light colour</t>
  </si>
  <si>
    <t>(vielleicht nicht)</t>
  </si>
  <si>
    <t>hat so viele deutsche entsprechungen</t>
  </si>
  <si>
    <t>erst einmal für ONA gucken, denn die begriffe hier haben eine deutsche entsprechung im Glossar für manche SuS</t>
  </si>
  <si>
    <t>hierfür auch im diktionär die deutschen suchbegriffe aktualisiert</t>
  </si>
  <si>
    <t>form of energy</t>
  </si>
  <si>
    <t>conversion / convert</t>
  </si>
  <si>
    <t>aus: alle worte d en alle dateien _03 10 2021 --&gt; Gesamtfundstellen</t>
  </si>
  <si>
    <t>ona 3 nt</t>
  </si>
  <si>
    <t>component 3x</t>
  </si>
  <si>
    <t>vt f-a median</t>
  </si>
  <si>
    <t>nt f-a median</t>
  </si>
  <si>
    <t>vt ona median</t>
  </si>
  <si>
    <t>nt ona median</t>
  </si>
  <si>
    <t>vt hie median</t>
  </si>
  <si>
    <t>nt hie median</t>
  </si>
  <si>
    <t>dieses waren die mittelwerte</t>
  </si>
  <si>
    <t>alt, auf mittelwert basierend</t>
  </si>
  <si>
    <t>Textlänge</t>
  </si>
  <si>
    <t>Fachvok.</t>
  </si>
  <si>
    <t>Wortfehler</t>
  </si>
  <si>
    <t>Ch. Formeln</t>
  </si>
  <si>
    <t xml:space="preserve">Analyse englischer Sprachgebrach vor und nach Intervention </t>
  </si>
  <si>
    <t xml:space="preserve">(Gruppen Hie 2019, F-A 2019, Ona 2020) </t>
  </si>
  <si>
    <t>absolute zahlen; rechts relativ</t>
  </si>
  <si>
    <t>prozentual</t>
  </si>
  <si>
    <t>vt hie</t>
  </si>
  <si>
    <t>nt hie</t>
  </si>
  <si>
    <t>vt f-a</t>
  </si>
  <si>
    <t>nt f-a</t>
  </si>
  <si>
    <t>vt ona</t>
  </si>
  <si>
    <t>nt ona</t>
  </si>
  <si>
    <t>f-a09_vt</t>
  </si>
  <si>
    <t>f-a12_vt</t>
  </si>
  <si>
    <t>f-a12_nt</t>
  </si>
  <si>
    <t>f-a23_vt</t>
  </si>
  <si>
    <t>f-a23_nt</t>
  </si>
  <si>
    <t>f-a47_nt</t>
  </si>
  <si>
    <t>f-a47_vt</t>
  </si>
  <si>
    <t>f-a40_nt</t>
  </si>
  <si>
    <t>f-a40_vt</t>
  </si>
  <si>
    <t>f-a32_nt</t>
  </si>
  <si>
    <t>f-a32_vt</t>
  </si>
  <si>
    <t>f-a29_vt</t>
  </si>
  <si>
    <t>f-a29_nt</t>
  </si>
  <si>
    <t>hie05_vt</t>
  </si>
  <si>
    <t>hie05_nt</t>
  </si>
  <si>
    <t>hie06_vt</t>
  </si>
  <si>
    <t>hie06_nt</t>
  </si>
  <si>
    <t>hie07_vt</t>
  </si>
  <si>
    <t>hie07_nt</t>
  </si>
  <si>
    <t>hie08_vt</t>
  </si>
  <si>
    <t>hie08_nt</t>
  </si>
  <si>
    <t>hie11_vt</t>
  </si>
  <si>
    <t>hie11_nt</t>
  </si>
  <si>
    <t>hie13_vt</t>
  </si>
  <si>
    <t>hie17_vt</t>
  </si>
  <si>
    <t>hie17_nt</t>
  </si>
  <si>
    <t>hie19_vt</t>
  </si>
  <si>
    <t>hie19_nt</t>
  </si>
  <si>
    <t>hie20_vt</t>
  </si>
  <si>
    <t>hie20_nt</t>
  </si>
  <si>
    <t>hie22_vt</t>
  </si>
  <si>
    <t>hie22_nt</t>
  </si>
  <si>
    <t>hie24_vt</t>
  </si>
  <si>
    <t>hie24_nt</t>
  </si>
  <si>
    <t>hie28_vt</t>
  </si>
  <si>
    <t>hie28_nt</t>
  </si>
  <si>
    <t>hie30_vt</t>
  </si>
  <si>
    <t>hie30_nt</t>
  </si>
  <si>
    <t>hie34_vt</t>
  </si>
  <si>
    <t>hie34_nt</t>
  </si>
  <si>
    <t>hie35_vt</t>
  </si>
  <si>
    <t>hie35_nt</t>
  </si>
  <si>
    <t>hie36_vt</t>
  </si>
  <si>
    <t>hie36_nt</t>
  </si>
  <si>
    <t>hie42_vt</t>
  </si>
  <si>
    <t>hie42_nt</t>
  </si>
  <si>
    <t>hie43_vt</t>
  </si>
  <si>
    <t>hie43_nt</t>
  </si>
  <si>
    <t>hie44_vt</t>
  </si>
  <si>
    <t>hie44_nt</t>
  </si>
  <si>
    <t>hie48_vt</t>
  </si>
  <si>
    <t>hie48_nt</t>
  </si>
  <si>
    <t>hie52_nt</t>
  </si>
  <si>
    <t>hie52_vt</t>
  </si>
  <si>
    <t>omarann = yvonne05m</t>
  </si>
  <si>
    <t>hie50_vt</t>
  </si>
  <si>
    <t>hie50_nt</t>
  </si>
  <si>
    <t>hie13_nt</t>
  </si>
  <si>
    <t>f-a09_nt</t>
  </si>
  <si>
    <t>Gesamtwörter</t>
  </si>
  <si>
    <t>Fachvok%</t>
  </si>
  <si>
    <t>Wortfehler%</t>
  </si>
  <si>
    <t>Ch.Formeln%</t>
  </si>
  <si>
    <t>hie formeln</t>
  </si>
  <si>
    <t>f-a formeln</t>
  </si>
  <si>
    <t>ona formeln</t>
  </si>
  <si>
    <t>über 5 %</t>
  </si>
  <si>
    <t>zu</t>
  </si>
  <si>
    <t>z</t>
  </si>
  <si>
    <t>a</t>
  </si>
  <si>
    <t>zuname</t>
  </si>
  <si>
    <t>ab</t>
  </si>
  <si>
    <t>2 4 5 6 9 in ona sind typ c</t>
  </si>
  <si>
    <t>vt typ c</t>
  </si>
  <si>
    <t>nt typ c</t>
  </si>
  <si>
    <t xml:space="preserve">vt typ a </t>
  </si>
  <si>
    <t>f-a und 1 3 7 8 ona</t>
  </si>
  <si>
    <t>nt typ a</t>
  </si>
  <si>
    <t xml:space="preserve">vt bilis </t>
  </si>
  <si>
    <t>nt bilis</t>
  </si>
  <si>
    <t>vt nichtbilis</t>
  </si>
  <si>
    <t>nt nichtbilis</t>
  </si>
  <si>
    <t>ona 1 6 8 9</t>
  </si>
  <si>
    <t>f-a 40</t>
  </si>
  <si>
    <t>hie 17 22 30 35 43 44</t>
  </si>
  <si>
    <t>11 sus</t>
  </si>
  <si>
    <t>werte für diagramm unten</t>
  </si>
  <si>
    <t>engliscer sprachgebrach nach intervention, gruppiert nach instruktkionstyp</t>
  </si>
  <si>
    <t>Veränderungen</t>
  </si>
  <si>
    <t>textlänge</t>
  </si>
  <si>
    <t>%</t>
  </si>
  <si>
    <t>Diff in N</t>
  </si>
  <si>
    <t>fachw</t>
  </si>
  <si>
    <t>ch form</t>
  </si>
  <si>
    <t>summe awl/fachw</t>
  </si>
  <si>
    <t>unendlich</t>
  </si>
  <si>
    <t>weitere fehelr:</t>
  </si>
  <si>
    <t>w-fehler ges</t>
  </si>
  <si>
    <t>Analyse englischer Sprachgebrach "neue Begriffe"</t>
  </si>
  <si>
    <t>(Gruppen Hie 2019, F-A 2019, Ona 2020) (Tool: VocabProfilers</t>
  </si>
  <si>
    <t>Dopplungen bereits herausgerechnet</t>
  </si>
  <si>
    <t>mediane</t>
  </si>
  <si>
    <t>Wer verwendet die meisten neuen Vokabeln?</t>
  </si>
  <si>
    <t xml:space="preserve">hie </t>
  </si>
  <si>
    <t xml:space="preserve">typc </t>
  </si>
  <si>
    <t>typa</t>
  </si>
  <si>
    <t>biil</t>
  </si>
  <si>
    <t>nichtbili</t>
  </si>
  <si>
    <t>Wort</t>
  </si>
  <si>
    <t>interval</t>
  </si>
  <si>
    <t>elysia chlorotica</t>
  </si>
  <si>
    <t>*greenery</t>
  </si>
  <si>
    <t>Fortsetzung</t>
  </si>
  <si>
    <t>Bildungssprache (EN, NT)</t>
  </si>
  <si>
    <t>Fachwortschatz (EN, NT)</t>
  </si>
  <si>
    <t xml:space="preserve">re-react </t>
  </si>
  <si>
    <t xml:space="preserve">involve </t>
  </si>
  <si>
    <t>nun wirklich untersucht am 10 10 2021</t>
  </si>
  <si>
    <t>erledigt</t>
  </si>
  <si>
    <t xml:space="preserve">vt </t>
  </si>
  <si>
    <t>nt</t>
  </si>
  <si>
    <t>ttr median</t>
  </si>
  <si>
    <t>document</t>
  </si>
  <si>
    <t>Totale Werte</t>
  </si>
  <si>
    <t>Prozentuale Werte</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</si>
</sst>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rgb="FF9C6500"/>
      <name val="Calibri"/>
      <family val="2"/>
      <scheme val="minor"/>
    </font>
    <font>
      <sz val="13.5"/>
      <color rgb="FF87CEEB"/>
      <name val="Arial"/>
      <family val="2"/>
    </font>
    <font>
      <sz val="13.5"/>
      <color rgb="FF00CC00"/>
      <name val="Arial"/>
      <family val="2"/>
    </font>
    <font>
      <sz val="13.5"/>
      <color rgb="FFFF0000"/>
      <name val="Arial"/>
      <family val="2"/>
    </font>
    <font>
      <sz val="13.5"/>
      <name val="Arial"/>
      <family val="2"/>
    </font>
    <font>
      <i/>
      <sz val="11"/>
      <color theme="1"/>
      <name val="Calibri"/>
      <family val="2"/>
      <scheme val="minor"/>
    </font>
    <font>
      <sz val="11"/>
      <name val="Calibri"/>
      <family val="2"/>
    </font>
    <font>
      <b/>
      <sz val="11"/>
      <color theme="1"/>
      <name val="Calibri"/>
      <family val="2"/>
      <scheme val="minor"/>
    </font>
    <font>
      <b/>
      <sz val="14"/>
      <color rgb="FF595959"/>
      <name val="Calibri"/>
      <family val="2"/>
      <scheme val="minor"/>
    </font>
    <font>
      <b/>
      <i/>
      <sz val="11"/>
      <color theme="1"/>
      <name val="Calibri"/>
      <family val="2"/>
      <scheme val="minor"/>
    </font>
  </fonts>
  <fills count="13">
    <fill>
      <patternFill patternType="none"/>
    </fill>
    <fill>
      <patternFill patternType="gray125"/>
    </fill>
    <fill>
      <patternFill patternType="solid">
        <fgColor rgb="FFFFEB9C"/>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rgb="FFFF66FF"/>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1" fillId="2" borderId="0" applyNumberFormat="0" applyBorder="0" applyAlignment="0" applyProtection="0"/>
  </cellStyleXfs>
  <cellXfs count="54">
    <xf numFmtId="0" fontId="0" fillId="0" borderId="0" xfId="0"/>
    <xf numFmtId="1" fontId="0" fillId="0" borderId="0" xfId="0" applyNumberFormat="1"/>
    <xf numFmtId="0" fontId="0" fillId="3" borderId="0" xfId="0" applyFill="1"/>
    <xf numFmtId="0" fontId="0" fillId="4" borderId="0" xfId="0" applyFill="1"/>
    <xf numFmtId="0" fontId="1" fillId="2" borderId="0" xfId="1"/>
    <xf numFmtId="0" fontId="0" fillId="5" borderId="0" xfId="0" applyFill="1"/>
    <xf numFmtId="1" fontId="0" fillId="5" borderId="0" xfId="0" applyNumberFormat="1" applyFill="1"/>
    <xf numFmtId="0" fontId="0" fillId="6" borderId="0" xfId="0" applyFill="1"/>
    <xf numFmtId="1" fontId="0" fillId="6" borderId="0" xfId="0" applyNumberFormat="1" applyFill="1"/>
    <xf numFmtId="0" fontId="0" fillId="7" borderId="0" xfId="0" applyFill="1"/>
    <xf numFmtId="1" fontId="0" fillId="7" borderId="0" xfId="0" applyNumberFormat="1" applyFill="1"/>
    <xf numFmtId="0" fontId="0" fillId="0" borderId="0" xfId="0" applyAlignment="1">
      <alignment horizontal="center"/>
    </xf>
    <xf numFmtId="1" fontId="0" fillId="0" borderId="0" xfId="0" applyNumberFormat="1" applyAlignment="1">
      <alignment horizontal="center"/>
    </xf>
    <xf numFmtId="1" fontId="0" fillId="0" borderId="0" xfId="0" applyNumberFormat="1" applyAlignment="1">
      <alignment horizontal="left"/>
    </xf>
    <xf numFmtId="0" fontId="0" fillId="0" borderId="0" xfId="0" applyAlignment="1">
      <alignment horizontal="left"/>
    </xf>
    <xf numFmtId="0" fontId="2" fillId="0" borderId="0" xfId="0" applyFont="1"/>
    <xf numFmtId="0" fontId="3" fillId="0" borderId="0" xfId="0" applyFont="1"/>
    <xf numFmtId="0" fontId="4" fillId="0" borderId="0" xfId="0" applyFont="1"/>
    <xf numFmtId="0" fontId="0" fillId="8" borderId="0" xfId="0" applyFill="1"/>
    <xf numFmtId="0" fontId="5" fillId="0" borderId="0" xfId="0" applyFont="1"/>
    <xf numFmtId="0" fontId="0" fillId="0" borderId="0" xfId="0" applyFill="1"/>
    <xf numFmtId="0" fontId="0" fillId="0" borderId="0" xfId="0" applyFill="1" applyAlignment="1">
      <alignment horizontal="center"/>
    </xf>
    <xf numFmtId="0" fontId="6" fillId="0" borderId="0" xfId="0" applyFont="1"/>
    <xf numFmtId="0" fontId="0" fillId="9" borderId="0" xfId="0" applyFill="1" applyAlignment="1">
      <alignment horizontal="left"/>
    </xf>
    <xf numFmtId="0" fontId="7" fillId="9" borderId="0" xfId="0" applyFont="1" applyFill="1" applyAlignment="1">
      <alignment horizontal="left"/>
    </xf>
    <xf numFmtId="0" fontId="0" fillId="9" borderId="0" xfId="0" applyFill="1"/>
    <xf numFmtId="0" fontId="0" fillId="10" borderId="0" xfId="0" applyFill="1"/>
    <xf numFmtId="0" fontId="9" fillId="0" borderId="0" xfId="0" applyFont="1" applyAlignment="1">
      <alignment horizontal="left" vertical="center" readingOrder="1"/>
    </xf>
    <xf numFmtId="0" fontId="9" fillId="0" borderId="0" xfId="0" applyFont="1" applyAlignment="1">
      <alignment horizontal="left" readingOrder="1"/>
    </xf>
    <xf numFmtId="1" fontId="0" fillId="3" borderId="0" xfId="0" applyNumberFormat="1" applyFill="1"/>
    <xf numFmtId="1" fontId="0" fillId="10" borderId="0" xfId="0" applyNumberFormat="1" applyFill="1"/>
    <xf numFmtId="1" fontId="0" fillId="11" borderId="0" xfId="0" applyNumberFormat="1" applyFill="1"/>
    <xf numFmtId="1" fontId="0" fillId="0" borderId="0" xfId="0" applyNumberFormat="1" applyFill="1"/>
    <xf numFmtId="1" fontId="0" fillId="12" borderId="0" xfId="0" applyNumberFormat="1" applyFill="1"/>
    <xf numFmtId="0" fontId="9" fillId="0" borderId="0" xfId="0" applyFont="1" applyAlignment="1">
      <alignment horizontal="left"/>
    </xf>
    <xf numFmtId="0" fontId="8" fillId="4" borderId="1" xfId="0" applyFont="1" applyFill="1" applyBorder="1" applyAlignment="1">
      <alignment horizontal="left"/>
    </xf>
    <xf numFmtId="0" fontId="8" fillId="4" borderId="1" xfId="0" applyFont="1" applyFill="1" applyBorder="1"/>
    <xf numFmtId="0" fontId="8" fillId="4" borderId="0" xfId="0" applyFont="1" applyFill="1" applyAlignment="1">
      <alignment horizontal="left"/>
    </xf>
    <xf numFmtId="0" fontId="8" fillId="4" borderId="2" xfId="0" applyFont="1" applyFill="1" applyBorder="1" applyAlignment="1">
      <alignment horizontal="center"/>
    </xf>
    <xf numFmtId="0" fontId="8" fillId="4" borderId="2" xfId="0" applyFont="1" applyFill="1" applyBorder="1"/>
    <xf numFmtId="0" fontId="0" fillId="4" borderId="0" xfId="0" applyFill="1" applyAlignment="1">
      <alignment horizontal="center"/>
    </xf>
    <xf numFmtId="0" fontId="8" fillId="4" borderId="3" xfId="0" applyFont="1" applyFill="1" applyBorder="1" applyAlignment="1">
      <alignment horizontal="center"/>
    </xf>
    <xf numFmtId="0" fontId="0" fillId="4" borderId="4" xfId="0" applyFill="1" applyBorder="1" applyAlignment="1">
      <alignment horizontal="center"/>
    </xf>
    <xf numFmtId="0" fontId="8" fillId="4" borderId="0" xfId="0" applyFont="1" applyFill="1" applyBorder="1"/>
    <xf numFmtId="0" fontId="8" fillId="4" borderId="0" xfId="0" applyFont="1" applyFill="1" applyBorder="1" applyAlignment="1">
      <alignment horizontal="center"/>
    </xf>
    <xf numFmtId="0" fontId="0" fillId="0" borderId="5" xfId="0" applyBorder="1"/>
    <xf numFmtId="0" fontId="10" fillId="4" borderId="0" xfId="0" applyFont="1" applyFill="1" applyAlignment="1">
      <alignment horizontal="left"/>
    </xf>
    <xf numFmtId="0" fontId="8" fillId="4" borderId="6" xfId="0" applyFont="1" applyFill="1" applyBorder="1" applyAlignment="1">
      <alignment horizontal="center"/>
    </xf>
    <xf numFmtId="0" fontId="8" fillId="4" borderId="1" xfId="0" applyFont="1" applyFill="1" applyBorder="1" applyAlignment="1">
      <alignment horizontal="center"/>
    </xf>
    <xf numFmtId="0" fontId="0" fillId="0" borderId="1" xfId="0" applyBorder="1"/>
    <xf numFmtId="1" fontId="0" fillId="4" borderId="4" xfId="0" applyNumberFormat="1" applyFill="1" applyBorder="1" applyAlignment="1">
      <alignment horizontal="center"/>
    </xf>
    <xf numFmtId="1" fontId="0" fillId="4" borderId="0" xfId="0" applyNumberFormat="1" applyFill="1" applyAlignment="1">
      <alignment horizontal="center"/>
    </xf>
    <xf numFmtId="0" fontId="0" fillId="4" borderId="1" xfId="0" applyFill="1" applyBorder="1"/>
    <xf numFmtId="0" fontId="0" fillId="4" borderId="5" xfId="0" applyFill="1" applyBorder="1"/>
  </cellXfs>
  <cellStyles count="2">
    <cellStyle name="Neutral" xfId="1" builtinId="28"/>
    <cellStyle name="Standard" xfId="0" builtinId="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1" i="0" baseline="0">
                <a:effectLst/>
              </a:rPr>
              <a:t>Analyse englischer Sprachgebrach vor und nach Intervention (Gruppe F-A 2019) </a:t>
            </a:r>
            <a:endParaRPr lang="de-DE" sz="1400">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0"/>
          <c:order val="0"/>
          <c:tx>
            <c:strRef>
              <c:f>vocabprofile!$B$21</c:f>
              <c:strCache>
                <c:ptCount val="1"/>
                <c:pt idx="0">
                  <c:v>k1%</c:v>
                </c:pt>
              </c:strCache>
            </c:strRef>
          </c:tx>
          <c:spPr>
            <a:solidFill>
              <a:schemeClr val="accent1">
                <a:lumMod val="40000"/>
                <a:lumOff val="60000"/>
              </a:schemeClr>
            </a:solidFill>
            <a:ln>
              <a:noFill/>
            </a:ln>
            <a:effectLst/>
          </c:spPr>
          <c:invertIfNegative val="0"/>
          <c:cat>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cat>
          <c:val>
            <c:numRef>
              <c:f>vocabprofile!$V$21:$AI$21</c:f>
              <c:numCache>
                <c:formatCode>0</c:formatCode>
                <c:ptCount val="14"/>
                <c:pt idx="0">
                  <c:v>80.882352941176478</c:v>
                </c:pt>
                <c:pt idx="1">
                  <c:v>78.571428571428569</c:v>
                </c:pt>
                <c:pt idx="2">
                  <c:v>88</c:v>
                </c:pt>
                <c:pt idx="3">
                  <c:v>78.125</c:v>
                </c:pt>
                <c:pt idx="4">
                  <c:v>75</c:v>
                </c:pt>
                <c:pt idx="5">
                  <c:v>67.857142857142861</c:v>
                </c:pt>
                <c:pt idx="6">
                  <c:v>71.25</c:v>
                </c:pt>
                <c:pt idx="7">
                  <c:v>65.445026178010465</c:v>
                </c:pt>
                <c:pt idx="8">
                  <c:v>63.84615384615384</c:v>
                </c:pt>
                <c:pt idx="9">
                  <c:v>63.855421686746979</c:v>
                </c:pt>
                <c:pt idx="10">
                  <c:v>63.551401869158873</c:v>
                </c:pt>
                <c:pt idx="11">
                  <c:v>59.663865546218489</c:v>
                </c:pt>
                <c:pt idx="12">
                  <c:v>75.925925925925924</c:v>
                </c:pt>
                <c:pt idx="13">
                  <c:v>71.428571428571431</c:v>
                </c:pt>
              </c:numCache>
            </c:numRef>
          </c:val>
        </c:ser>
        <c:ser>
          <c:idx val="1"/>
          <c:order val="1"/>
          <c:tx>
            <c:strRef>
              <c:f>vocabprofile!$B$22</c:f>
              <c:strCache>
                <c:ptCount val="1"/>
                <c:pt idx="0">
                  <c:v>k2%</c:v>
                </c:pt>
              </c:strCache>
            </c:strRef>
          </c:tx>
          <c:spPr>
            <a:solidFill>
              <a:schemeClr val="accent1"/>
            </a:solidFill>
            <a:ln>
              <a:noFill/>
            </a:ln>
            <a:effectLst/>
          </c:spPr>
          <c:invertIfNegative val="0"/>
          <c:cat>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cat>
          <c:val>
            <c:numRef>
              <c:f>vocabprofile!$V$22:$AI$22</c:f>
              <c:numCache>
                <c:formatCode>0</c:formatCode>
                <c:ptCount val="14"/>
                <c:pt idx="0">
                  <c:v>2.9411764705882351</c:v>
                </c:pt>
                <c:pt idx="1">
                  <c:v>1.1904761904761905</c:v>
                </c:pt>
                <c:pt idx="2">
                  <c:v>4</c:v>
                </c:pt>
                <c:pt idx="3">
                  <c:v>1.5625</c:v>
                </c:pt>
                <c:pt idx="4">
                  <c:v>6.25</c:v>
                </c:pt>
                <c:pt idx="5">
                  <c:v>4.7619047619047619</c:v>
                </c:pt>
                <c:pt idx="6">
                  <c:v>2.5</c:v>
                </c:pt>
                <c:pt idx="7">
                  <c:v>1.0471204188481675</c:v>
                </c:pt>
                <c:pt idx="8">
                  <c:v>4.6153846153846159</c:v>
                </c:pt>
                <c:pt idx="9">
                  <c:v>1.2048192771084338</c:v>
                </c:pt>
                <c:pt idx="10">
                  <c:v>2.8037383177570092</c:v>
                </c:pt>
                <c:pt idx="11">
                  <c:v>1.680672268907563</c:v>
                </c:pt>
                <c:pt idx="12">
                  <c:v>0</c:v>
                </c:pt>
                <c:pt idx="13">
                  <c:v>3.5714285714285712</c:v>
                </c:pt>
              </c:numCache>
            </c:numRef>
          </c:val>
        </c:ser>
        <c:ser>
          <c:idx val="2"/>
          <c:order val="2"/>
          <c:tx>
            <c:strRef>
              <c:f>vocabprofile!$B$23</c:f>
              <c:strCache>
                <c:ptCount val="1"/>
                <c:pt idx="0">
                  <c:v>awl%</c:v>
                </c:pt>
              </c:strCache>
            </c:strRef>
          </c:tx>
          <c:spPr>
            <a:solidFill>
              <a:schemeClr val="accent4">
                <a:lumMod val="40000"/>
                <a:lumOff val="60000"/>
              </a:schemeClr>
            </a:solidFill>
            <a:ln>
              <a:noFill/>
            </a:ln>
            <a:effectLst/>
          </c:spPr>
          <c:invertIfNegative val="0"/>
          <c:cat>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cat>
          <c:val>
            <c:numRef>
              <c:f>vocabprofile!$V$23:$AI$23</c:f>
              <c:numCache>
                <c:formatCode>0</c:formatCode>
                <c:ptCount val="14"/>
                <c:pt idx="0">
                  <c:v>0</c:v>
                </c:pt>
                <c:pt idx="1">
                  <c:v>11.904761904761903</c:v>
                </c:pt>
                <c:pt idx="2">
                  <c:v>0</c:v>
                </c:pt>
                <c:pt idx="3">
                  <c:v>6.25</c:v>
                </c:pt>
                <c:pt idx="4">
                  <c:v>0</c:v>
                </c:pt>
                <c:pt idx="5">
                  <c:v>17.857142857142858</c:v>
                </c:pt>
                <c:pt idx="6">
                  <c:v>11.25</c:v>
                </c:pt>
                <c:pt idx="7">
                  <c:v>16.230366492146597</c:v>
                </c:pt>
                <c:pt idx="8">
                  <c:v>9.2307692307692317</c:v>
                </c:pt>
                <c:pt idx="9">
                  <c:v>16.867469879518072</c:v>
                </c:pt>
                <c:pt idx="10">
                  <c:v>7.4766355140186906</c:v>
                </c:pt>
                <c:pt idx="11">
                  <c:v>14.285714285714285</c:v>
                </c:pt>
                <c:pt idx="12">
                  <c:v>0</c:v>
                </c:pt>
                <c:pt idx="13">
                  <c:v>15</c:v>
                </c:pt>
              </c:numCache>
            </c:numRef>
          </c:val>
        </c:ser>
        <c:ser>
          <c:idx val="3"/>
          <c:order val="3"/>
          <c:tx>
            <c:strRef>
              <c:f>vocabprofile!$B$24</c:f>
              <c:strCache>
                <c:ptCount val="1"/>
                <c:pt idx="0">
                  <c:v>Fachvok%</c:v>
                </c:pt>
              </c:strCache>
            </c:strRef>
          </c:tx>
          <c:spPr>
            <a:solidFill>
              <a:schemeClr val="accent4"/>
            </a:solidFill>
            <a:ln>
              <a:noFill/>
            </a:ln>
            <a:effectLst/>
          </c:spPr>
          <c:invertIfNegative val="0"/>
          <c:cat>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cat>
          <c:val>
            <c:numRef>
              <c:f>vocabprofile!$V$24:$AI$24</c:f>
              <c:numCache>
                <c:formatCode>0</c:formatCode>
                <c:ptCount val="14"/>
                <c:pt idx="0">
                  <c:v>14.705882352941178</c:v>
                </c:pt>
                <c:pt idx="1">
                  <c:v>7.1428571428571423</c:v>
                </c:pt>
                <c:pt idx="2">
                  <c:v>4</c:v>
                </c:pt>
                <c:pt idx="3">
                  <c:v>14.0625</c:v>
                </c:pt>
                <c:pt idx="4">
                  <c:v>6.25</c:v>
                </c:pt>
                <c:pt idx="5">
                  <c:v>5.9523809523809517</c:v>
                </c:pt>
                <c:pt idx="6">
                  <c:v>12.5</c:v>
                </c:pt>
                <c:pt idx="7">
                  <c:v>17.277486910994764</c:v>
                </c:pt>
                <c:pt idx="8">
                  <c:v>20.76923076923077</c:v>
                </c:pt>
                <c:pt idx="9">
                  <c:v>15.66265060240964</c:v>
                </c:pt>
                <c:pt idx="10">
                  <c:v>18.691588785046729</c:v>
                </c:pt>
                <c:pt idx="11">
                  <c:v>15.966386554621847</c:v>
                </c:pt>
                <c:pt idx="12">
                  <c:v>9.2592592592592595</c:v>
                </c:pt>
                <c:pt idx="13">
                  <c:v>6.4285714285714279</c:v>
                </c:pt>
              </c:numCache>
            </c:numRef>
          </c:val>
        </c:ser>
        <c:ser>
          <c:idx val="4"/>
          <c:order val="4"/>
          <c:tx>
            <c:strRef>
              <c:f>vocabprofile!$B$25</c:f>
              <c:strCache>
                <c:ptCount val="1"/>
                <c:pt idx="0">
                  <c:v>Wortfehler%</c:v>
                </c:pt>
              </c:strCache>
            </c:strRef>
          </c:tx>
          <c:spPr>
            <a:solidFill>
              <a:srgbClr val="FF0000"/>
            </a:solidFill>
            <a:ln>
              <a:noFill/>
            </a:ln>
            <a:effectLst/>
          </c:spPr>
          <c:invertIfNegative val="0"/>
          <c:cat>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cat>
          <c:val>
            <c:numRef>
              <c:f>vocabprofile!$V$25:$AI$25</c:f>
              <c:numCache>
                <c:formatCode>0</c:formatCode>
                <c:ptCount val="14"/>
                <c:pt idx="0">
                  <c:v>1.4705882352941175</c:v>
                </c:pt>
                <c:pt idx="1">
                  <c:v>1.1904761904761905</c:v>
                </c:pt>
                <c:pt idx="2">
                  <c:v>4</c:v>
                </c:pt>
                <c:pt idx="3">
                  <c:v>0</c:v>
                </c:pt>
                <c:pt idx="4">
                  <c:v>12.5</c:v>
                </c:pt>
                <c:pt idx="5">
                  <c:v>0</c:v>
                </c:pt>
                <c:pt idx="6">
                  <c:v>2.5</c:v>
                </c:pt>
                <c:pt idx="7">
                  <c:v>0</c:v>
                </c:pt>
                <c:pt idx="8">
                  <c:v>1.5384615384615385</c:v>
                </c:pt>
                <c:pt idx="9">
                  <c:v>1.2048192771084338</c:v>
                </c:pt>
                <c:pt idx="10">
                  <c:v>2.8037383177570092</c:v>
                </c:pt>
                <c:pt idx="11">
                  <c:v>0</c:v>
                </c:pt>
                <c:pt idx="12">
                  <c:v>7.4074074074074066</c:v>
                </c:pt>
                <c:pt idx="13">
                  <c:v>2.1428571428571428</c:v>
                </c:pt>
              </c:numCache>
            </c:numRef>
          </c:val>
        </c:ser>
        <c:ser>
          <c:idx val="5"/>
          <c:order val="5"/>
          <c:tx>
            <c:strRef>
              <c:f>vocabprofile!$B$26</c:f>
              <c:strCache>
                <c:ptCount val="1"/>
                <c:pt idx="0">
                  <c:v>Ch.Formeln%</c:v>
                </c:pt>
              </c:strCache>
            </c:strRef>
          </c:tx>
          <c:spPr>
            <a:solidFill>
              <a:srgbClr val="92D050"/>
            </a:solidFill>
            <a:ln>
              <a:noFill/>
            </a:ln>
            <a:effectLst/>
          </c:spPr>
          <c:invertIfNegative val="0"/>
          <c:cat>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cat>
          <c:val>
            <c:numRef>
              <c:f>vocabprofile!$V$26:$AI$26</c:f>
              <c:numCache>
                <c:formatCode>0</c:formatCode>
                <c:ptCount val="14"/>
                <c:pt idx="0">
                  <c:v>0</c:v>
                </c:pt>
                <c:pt idx="1">
                  <c:v>0</c:v>
                </c:pt>
                <c:pt idx="2">
                  <c:v>0</c:v>
                </c:pt>
                <c:pt idx="3">
                  <c:v>0</c:v>
                </c:pt>
                <c:pt idx="4">
                  <c:v>0</c:v>
                </c:pt>
                <c:pt idx="5">
                  <c:v>3.5714285714285712</c:v>
                </c:pt>
                <c:pt idx="6">
                  <c:v>0</c:v>
                </c:pt>
                <c:pt idx="7">
                  <c:v>0</c:v>
                </c:pt>
                <c:pt idx="8">
                  <c:v>0</c:v>
                </c:pt>
                <c:pt idx="9">
                  <c:v>1.2048192771084338</c:v>
                </c:pt>
                <c:pt idx="10">
                  <c:v>4.6728971962616823</c:v>
                </c:pt>
                <c:pt idx="11">
                  <c:v>8.4033613445378155</c:v>
                </c:pt>
                <c:pt idx="12">
                  <c:v>7.4074074074074066</c:v>
                </c:pt>
                <c:pt idx="13">
                  <c:v>1.4285714285714286</c:v>
                </c:pt>
              </c:numCache>
            </c:numRef>
          </c:val>
        </c:ser>
        <c:dLbls>
          <c:showLegendKey val="0"/>
          <c:showVal val="0"/>
          <c:showCatName val="0"/>
          <c:showSerName val="0"/>
          <c:showPercent val="0"/>
          <c:showBubbleSize val="0"/>
        </c:dLbls>
        <c:gapWidth val="55"/>
        <c:overlap val="100"/>
        <c:axId val="504527304"/>
        <c:axId val="504523776"/>
      </c:barChart>
      <c:scatterChart>
        <c:scatterStyle val="lineMarker"/>
        <c:varyColors val="0"/>
        <c:ser>
          <c:idx val="6"/>
          <c:order val="6"/>
          <c:tx>
            <c:strRef>
              <c:f>vocabprofile!$B$27</c:f>
              <c:strCache>
                <c:ptCount val="1"/>
                <c:pt idx="0">
                  <c:v>Gesamtwörter</c:v>
                </c:pt>
              </c:strCache>
            </c:strRef>
          </c:tx>
          <c:spPr>
            <a:ln w="25400" cap="rnd">
              <a:noFill/>
              <a:round/>
            </a:ln>
            <a:effectLst/>
          </c:spPr>
          <c:marker>
            <c:symbol val="x"/>
            <c:size val="5"/>
            <c:spPr>
              <a:noFill/>
              <a:ln w="12700">
                <a:solidFill>
                  <a:schemeClr val="accent5"/>
                </a:solidFill>
              </a:ln>
              <a:effectLst/>
            </c:spPr>
          </c:marker>
          <c:dPt>
            <c:idx val="1"/>
            <c:marker>
              <c:symbol val="x"/>
              <c:size val="5"/>
              <c:spPr>
                <a:noFill/>
                <a:ln w="12700">
                  <a:solidFill>
                    <a:schemeClr val="accent5"/>
                  </a:solidFill>
                </a:ln>
                <a:effectLst/>
              </c:spPr>
            </c:marker>
            <c:bubble3D val="0"/>
            <c:spPr>
              <a:ln w="12700" cap="rnd">
                <a:solidFill>
                  <a:schemeClr val="accent5"/>
                </a:solidFill>
                <a:round/>
              </a:ln>
              <a:effectLst/>
            </c:spPr>
          </c:dPt>
          <c:dPt>
            <c:idx val="3"/>
            <c:marker>
              <c:symbol val="x"/>
              <c:size val="5"/>
              <c:spPr>
                <a:noFill/>
                <a:ln w="12700">
                  <a:solidFill>
                    <a:schemeClr val="accent5"/>
                  </a:solidFill>
                </a:ln>
                <a:effectLst/>
              </c:spPr>
            </c:marker>
            <c:bubble3D val="0"/>
            <c:spPr>
              <a:ln w="12700" cap="rnd">
                <a:solidFill>
                  <a:schemeClr val="accent5"/>
                </a:solidFill>
                <a:round/>
              </a:ln>
              <a:effectLst/>
            </c:spPr>
          </c:dPt>
          <c:dPt>
            <c:idx val="5"/>
            <c:marker>
              <c:symbol val="x"/>
              <c:size val="5"/>
              <c:spPr>
                <a:noFill/>
                <a:ln w="12700">
                  <a:solidFill>
                    <a:schemeClr val="accent5"/>
                  </a:solidFill>
                </a:ln>
                <a:effectLst/>
              </c:spPr>
            </c:marker>
            <c:bubble3D val="0"/>
            <c:spPr>
              <a:ln w="12700" cap="rnd">
                <a:solidFill>
                  <a:schemeClr val="accent5"/>
                </a:solidFill>
                <a:round/>
              </a:ln>
              <a:effectLst/>
            </c:spPr>
          </c:dPt>
          <c:dPt>
            <c:idx val="7"/>
            <c:marker>
              <c:symbol val="x"/>
              <c:size val="5"/>
              <c:spPr>
                <a:noFill/>
                <a:ln w="12700">
                  <a:solidFill>
                    <a:schemeClr val="accent5"/>
                  </a:solidFill>
                </a:ln>
                <a:effectLst/>
              </c:spPr>
            </c:marker>
            <c:bubble3D val="0"/>
            <c:spPr>
              <a:ln w="12700" cap="rnd">
                <a:solidFill>
                  <a:schemeClr val="accent5"/>
                </a:solidFill>
                <a:round/>
              </a:ln>
              <a:effectLst/>
            </c:spPr>
          </c:dPt>
          <c:dPt>
            <c:idx val="9"/>
            <c:marker>
              <c:symbol val="x"/>
              <c:size val="5"/>
              <c:spPr>
                <a:noFill/>
                <a:ln w="12700">
                  <a:solidFill>
                    <a:schemeClr val="accent5"/>
                  </a:solidFill>
                </a:ln>
                <a:effectLst/>
              </c:spPr>
            </c:marker>
            <c:bubble3D val="0"/>
            <c:spPr>
              <a:ln w="12700" cap="rnd">
                <a:solidFill>
                  <a:schemeClr val="accent5"/>
                </a:solidFill>
                <a:round/>
              </a:ln>
              <a:effectLst/>
            </c:spPr>
          </c:dPt>
          <c:dPt>
            <c:idx val="11"/>
            <c:marker>
              <c:symbol val="x"/>
              <c:size val="5"/>
              <c:spPr>
                <a:noFill/>
                <a:ln w="12700">
                  <a:solidFill>
                    <a:schemeClr val="accent5"/>
                  </a:solidFill>
                </a:ln>
                <a:effectLst/>
              </c:spPr>
            </c:marker>
            <c:bubble3D val="0"/>
            <c:spPr>
              <a:ln w="12700" cap="rnd">
                <a:solidFill>
                  <a:schemeClr val="accent5"/>
                </a:solidFill>
                <a:round/>
              </a:ln>
              <a:effectLst/>
            </c:spPr>
          </c:dPt>
          <c:dPt>
            <c:idx val="13"/>
            <c:marker>
              <c:symbol val="x"/>
              <c:size val="5"/>
              <c:spPr>
                <a:noFill/>
                <a:ln w="12700">
                  <a:solidFill>
                    <a:schemeClr val="accent5"/>
                  </a:solidFill>
                </a:ln>
                <a:effectLst/>
              </c:spPr>
            </c:marker>
            <c:bubble3D val="0"/>
            <c:spPr>
              <a:ln w="12700" cap="rnd">
                <a:solidFill>
                  <a:schemeClr val="accent5"/>
                </a:solidFill>
                <a:round/>
              </a:ln>
              <a:effectLst/>
            </c:spPr>
          </c:dPt>
          <c:dLbls>
            <c:dLbl>
              <c:idx val="7"/>
              <c:layout>
                <c:manualLayout>
                  <c:x val="-2.3348444901143271E-2"/>
                  <c:y val="2.944896506246071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vocabprofile!$V$20:$AI$20</c:f>
              <c:strCache>
                <c:ptCount val="14"/>
                <c:pt idx="0">
                  <c:v>f-a09_vt</c:v>
                </c:pt>
                <c:pt idx="1">
                  <c:v>f-a09_nt</c:v>
                </c:pt>
                <c:pt idx="2">
                  <c:v>f-a12_vt</c:v>
                </c:pt>
                <c:pt idx="3">
                  <c:v>f-a12_nt</c:v>
                </c:pt>
                <c:pt idx="4">
                  <c:v>f-a23_vt</c:v>
                </c:pt>
                <c:pt idx="5">
                  <c:v>f-a23_nt</c:v>
                </c:pt>
                <c:pt idx="6">
                  <c:v>f-a29_vt</c:v>
                </c:pt>
                <c:pt idx="7">
                  <c:v>f-a29_nt</c:v>
                </c:pt>
                <c:pt idx="8">
                  <c:v>f-a32_vt</c:v>
                </c:pt>
                <c:pt idx="9">
                  <c:v>f-a32_nt</c:v>
                </c:pt>
                <c:pt idx="10">
                  <c:v>f-a40_vt</c:v>
                </c:pt>
                <c:pt idx="11">
                  <c:v>f-a40_nt</c:v>
                </c:pt>
                <c:pt idx="12">
                  <c:v>f-a47_vt</c:v>
                </c:pt>
                <c:pt idx="13">
                  <c:v>f-a47_nt</c:v>
                </c:pt>
              </c:strCache>
            </c:strRef>
          </c:xVal>
          <c:yVal>
            <c:numRef>
              <c:f>vocabprofile!$V$27:$AI$27</c:f>
              <c:numCache>
                <c:formatCode>General</c:formatCode>
                <c:ptCount val="14"/>
                <c:pt idx="0">
                  <c:v>68</c:v>
                </c:pt>
                <c:pt idx="1">
                  <c:v>84</c:v>
                </c:pt>
                <c:pt idx="2">
                  <c:v>25</c:v>
                </c:pt>
                <c:pt idx="3">
                  <c:v>64</c:v>
                </c:pt>
                <c:pt idx="4">
                  <c:v>16</c:v>
                </c:pt>
                <c:pt idx="5">
                  <c:v>84</c:v>
                </c:pt>
                <c:pt idx="6">
                  <c:v>80</c:v>
                </c:pt>
                <c:pt idx="7">
                  <c:v>191</c:v>
                </c:pt>
                <c:pt idx="8">
                  <c:v>130</c:v>
                </c:pt>
                <c:pt idx="9">
                  <c:v>83</c:v>
                </c:pt>
                <c:pt idx="10">
                  <c:v>107</c:v>
                </c:pt>
                <c:pt idx="11">
                  <c:v>119</c:v>
                </c:pt>
                <c:pt idx="12">
                  <c:v>54</c:v>
                </c:pt>
                <c:pt idx="13">
                  <c:v>140</c:v>
                </c:pt>
              </c:numCache>
            </c:numRef>
          </c:yVal>
          <c:smooth val="0"/>
        </c:ser>
        <c:dLbls>
          <c:showLegendKey val="0"/>
          <c:showVal val="0"/>
          <c:showCatName val="0"/>
          <c:showSerName val="0"/>
          <c:showPercent val="0"/>
          <c:showBubbleSize val="0"/>
        </c:dLbls>
        <c:axId val="504524168"/>
        <c:axId val="504522992"/>
      </c:scatterChart>
      <c:catAx>
        <c:axId val="504527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de-DE" sz="900" b="0" i="0" u="none" strike="noStrike" kern="1200" baseline="0">
                <a:solidFill>
                  <a:schemeClr val="tx1">
                    <a:lumMod val="65000"/>
                    <a:lumOff val="35000"/>
                  </a:schemeClr>
                </a:solidFill>
                <a:latin typeface="+mn-lt"/>
                <a:ea typeface="+mn-ea"/>
                <a:cs typeface="+mn-cs"/>
              </a:defRPr>
            </a:pPr>
            <a:endParaRPr lang="de-DE"/>
          </a:p>
        </c:txPr>
        <c:crossAx val="504523776"/>
        <c:crosses val="autoZero"/>
        <c:auto val="1"/>
        <c:lblAlgn val="ctr"/>
        <c:lblOffset val="100"/>
        <c:noMultiLvlLbl val="0"/>
      </c:catAx>
      <c:valAx>
        <c:axId val="5045237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 Gesamtwortzahl</a:t>
                </a:r>
                <a:r>
                  <a:rPr lang="de-DE" baseline="0"/>
                  <a:t> </a:t>
                </a:r>
                <a:r>
                  <a:rPr lang="de-DE"/>
                  <a:t>/ %</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7304"/>
        <c:crosses val="autoZero"/>
        <c:crossBetween val="between"/>
      </c:valAx>
      <c:valAx>
        <c:axId val="504522992"/>
        <c:scaling>
          <c:orientation val="minMax"/>
          <c:max val="20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Wortzahl</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4168"/>
        <c:crosses val="max"/>
        <c:crossBetween val="midCat"/>
      </c:valAx>
      <c:valAx>
        <c:axId val="504524168"/>
        <c:scaling>
          <c:orientation val="minMax"/>
        </c:scaling>
        <c:delete val="1"/>
        <c:axPos val="b"/>
        <c:numFmt formatCode="General" sourceLinked="1"/>
        <c:majorTickMark val="out"/>
        <c:minorTickMark val="none"/>
        <c:tickLblPos val="nextTo"/>
        <c:crossAx val="50452299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vocabprofile!$EA$63</c:f>
              <c:strCache>
                <c:ptCount val="1"/>
                <c:pt idx="0">
                  <c:v>mediane</c:v>
                </c:pt>
              </c:strCache>
            </c:strRef>
          </c:tx>
          <c:spPr>
            <a:solidFill>
              <a:schemeClr val="accent1"/>
            </a:solidFill>
            <a:ln>
              <a:noFill/>
            </a:ln>
            <a:effectLst/>
          </c:spPr>
          <c:invertIfNegative val="0"/>
          <c:cat>
            <c:strRef>
              <c:f>vocabprofile!$EB$62:$EH$62</c:f>
              <c:strCache>
                <c:ptCount val="7"/>
                <c:pt idx="0">
                  <c:v>hie </c:v>
                </c:pt>
                <c:pt idx="1">
                  <c:v>f-a</c:v>
                </c:pt>
                <c:pt idx="2">
                  <c:v>ona</c:v>
                </c:pt>
                <c:pt idx="3">
                  <c:v>typc </c:v>
                </c:pt>
                <c:pt idx="4">
                  <c:v>typa</c:v>
                </c:pt>
                <c:pt idx="5">
                  <c:v>biil</c:v>
                </c:pt>
                <c:pt idx="6">
                  <c:v>nichtbili</c:v>
                </c:pt>
              </c:strCache>
            </c:strRef>
          </c:cat>
          <c:val>
            <c:numRef>
              <c:f>vocabprofile!$EB$63:$EH$63</c:f>
              <c:numCache>
                <c:formatCode>General</c:formatCode>
                <c:ptCount val="7"/>
                <c:pt idx="0">
                  <c:v>25.5</c:v>
                </c:pt>
                <c:pt idx="1">
                  <c:v>24</c:v>
                </c:pt>
                <c:pt idx="2">
                  <c:v>35</c:v>
                </c:pt>
              </c:numCache>
            </c:numRef>
          </c:val>
        </c:ser>
        <c:dLbls>
          <c:showLegendKey val="0"/>
          <c:showVal val="0"/>
          <c:showCatName val="0"/>
          <c:showSerName val="0"/>
          <c:showPercent val="0"/>
          <c:showBubbleSize val="0"/>
        </c:dLbls>
        <c:gapWidth val="219"/>
        <c:overlap val="-27"/>
        <c:axId val="490601424"/>
        <c:axId val="490599856"/>
      </c:barChart>
      <c:catAx>
        <c:axId val="490601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0599856"/>
        <c:crosses val="autoZero"/>
        <c:auto val="1"/>
        <c:lblAlgn val="ctr"/>
        <c:lblOffset val="100"/>
        <c:noMultiLvlLbl val="0"/>
      </c:catAx>
      <c:valAx>
        <c:axId val="490599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0601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vocabprofile!$CZ$21</c:f>
              <c:strCache>
                <c:ptCount val="1"/>
                <c:pt idx="0">
                  <c:v>k1</c:v>
                </c:pt>
              </c:strCache>
            </c:strRef>
          </c:tx>
          <c:spPr>
            <a:solidFill>
              <a:schemeClr val="accent1">
                <a:lumMod val="40000"/>
                <a:lumOff val="60000"/>
              </a:schemeClr>
            </a:solidFill>
            <a:ln>
              <a:noFill/>
            </a:ln>
            <a:effectLst/>
          </c:spPr>
          <c:invertIfNegative val="0"/>
          <c:cat>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cat>
          <c:val>
            <c:numRef>
              <c:f>vocabprofile!$DA$21:$DH$21</c:f>
              <c:numCache>
                <c:formatCode>0</c:formatCode>
                <c:ptCount val="8"/>
                <c:pt idx="0">
                  <c:v>71.341463414634148</c:v>
                </c:pt>
                <c:pt idx="1">
                  <c:v>66.071428571428569</c:v>
                </c:pt>
                <c:pt idx="2">
                  <c:v>73.972602739726028</c:v>
                </c:pt>
                <c:pt idx="3">
                  <c:v>68.59903381642512</c:v>
                </c:pt>
                <c:pt idx="4">
                  <c:v>71.657754010695186</c:v>
                </c:pt>
                <c:pt idx="5">
                  <c:v>66.159695817490487</c:v>
                </c:pt>
                <c:pt idx="6">
                  <c:v>72.483221476510067</c:v>
                </c:pt>
                <c:pt idx="7">
                  <c:v>67.464114832535884</c:v>
                </c:pt>
              </c:numCache>
            </c:numRef>
          </c:val>
        </c:ser>
        <c:ser>
          <c:idx val="1"/>
          <c:order val="1"/>
          <c:tx>
            <c:strRef>
              <c:f>vocabprofile!$CZ$22</c:f>
              <c:strCache>
                <c:ptCount val="1"/>
                <c:pt idx="0">
                  <c:v>k2</c:v>
                </c:pt>
              </c:strCache>
            </c:strRef>
          </c:tx>
          <c:spPr>
            <a:solidFill>
              <a:schemeClr val="accent1"/>
            </a:solidFill>
            <a:ln>
              <a:noFill/>
            </a:ln>
            <a:effectLst/>
          </c:spPr>
          <c:invertIfNegative val="0"/>
          <c:cat>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cat>
          <c:val>
            <c:numRef>
              <c:f>vocabprofile!$DA$22:$DH$22</c:f>
              <c:numCache>
                <c:formatCode>0</c:formatCode>
                <c:ptCount val="8"/>
                <c:pt idx="0">
                  <c:v>2.4390243902439024</c:v>
                </c:pt>
                <c:pt idx="1">
                  <c:v>0.89285714285714279</c:v>
                </c:pt>
                <c:pt idx="2">
                  <c:v>2.054794520547945</c:v>
                </c:pt>
                <c:pt idx="3">
                  <c:v>0.96618357487922701</c:v>
                </c:pt>
                <c:pt idx="4">
                  <c:v>3.2085561497326207</c:v>
                </c:pt>
                <c:pt idx="5">
                  <c:v>1.1406844106463878</c:v>
                </c:pt>
                <c:pt idx="6">
                  <c:v>2.6845637583892619</c:v>
                </c:pt>
                <c:pt idx="7">
                  <c:v>0.9569377990430622</c:v>
                </c:pt>
              </c:numCache>
            </c:numRef>
          </c:val>
        </c:ser>
        <c:ser>
          <c:idx val="2"/>
          <c:order val="2"/>
          <c:tx>
            <c:strRef>
              <c:f>vocabprofile!$CZ$23</c:f>
              <c:strCache>
                <c:ptCount val="1"/>
                <c:pt idx="0">
                  <c:v>awl</c:v>
                </c:pt>
              </c:strCache>
            </c:strRef>
          </c:tx>
          <c:spPr>
            <a:solidFill>
              <a:schemeClr val="accent4">
                <a:lumMod val="40000"/>
                <a:lumOff val="60000"/>
              </a:schemeClr>
            </a:solidFill>
            <a:ln>
              <a:noFill/>
            </a:ln>
            <a:effectLst/>
          </c:spPr>
          <c:invertIfNegative val="0"/>
          <c:cat>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cat>
          <c:val>
            <c:numRef>
              <c:f>vocabprofile!$DA$23:$DH$23</c:f>
              <c:numCache>
                <c:formatCode>0</c:formatCode>
                <c:ptCount val="8"/>
                <c:pt idx="0">
                  <c:v>7.9268292682926829</c:v>
                </c:pt>
                <c:pt idx="1">
                  <c:v>12.5</c:v>
                </c:pt>
                <c:pt idx="2">
                  <c:v>2.7397260273972601</c:v>
                </c:pt>
                <c:pt idx="3">
                  <c:v>10.628019323671497</c:v>
                </c:pt>
                <c:pt idx="4">
                  <c:v>8.5561497326203195</c:v>
                </c:pt>
                <c:pt idx="5">
                  <c:v>12.927756653992395</c:v>
                </c:pt>
                <c:pt idx="6">
                  <c:v>6.0402684563758395</c:v>
                </c:pt>
                <c:pt idx="7">
                  <c:v>11.483253588516746</c:v>
                </c:pt>
              </c:numCache>
            </c:numRef>
          </c:val>
        </c:ser>
        <c:ser>
          <c:idx val="3"/>
          <c:order val="3"/>
          <c:tx>
            <c:strRef>
              <c:f>vocabprofile!$CZ$24</c:f>
              <c:strCache>
                <c:ptCount val="1"/>
                <c:pt idx="0">
                  <c:v>Fachvok.</c:v>
                </c:pt>
              </c:strCache>
            </c:strRef>
          </c:tx>
          <c:spPr>
            <a:solidFill>
              <a:schemeClr val="accent4"/>
            </a:solidFill>
            <a:ln>
              <a:noFill/>
            </a:ln>
            <a:effectLst/>
          </c:spPr>
          <c:invertIfNegative val="0"/>
          <c:cat>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cat>
          <c:val>
            <c:numRef>
              <c:f>vocabprofile!$DA$24:$DH$24</c:f>
              <c:numCache>
                <c:formatCode>0</c:formatCode>
                <c:ptCount val="8"/>
                <c:pt idx="0">
                  <c:v>10.975609756097562</c:v>
                </c:pt>
                <c:pt idx="1">
                  <c:v>14.285714285714285</c:v>
                </c:pt>
                <c:pt idx="2">
                  <c:v>8.2191780821917799</c:v>
                </c:pt>
                <c:pt idx="3">
                  <c:v>12.560386473429952</c:v>
                </c:pt>
                <c:pt idx="4">
                  <c:v>9.6256684491978604</c:v>
                </c:pt>
                <c:pt idx="5">
                  <c:v>13.688212927756654</c:v>
                </c:pt>
                <c:pt idx="6">
                  <c:v>10.738255033557047</c:v>
                </c:pt>
                <c:pt idx="7">
                  <c:v>13.397129186602871</c:v>
                </c:pt>
              </c:numCache>
            </c:numRef>
          </c:val>
        </c:ser>
        <c:ser>
          <c:idx val="4"/>
          <c:order val="4"/>
          <c:tx>
            <c:strRef>
              <c:f>vocabprofile!$CZ$25</c:f>
              <c:strCache>
                <c:ptCount val="1"/>
                <c:pt idx="0">
                  <c:v>Wortfehler</c:v>
                </c:pt>
              </c:strCache>
            </c:strRef>
          </c:tx>
          <c:spPr>
            <a:solidFill>
              <a:srgbClr val="FF0000"/>
            </a:solidFill>
            <a:ln>
              <a:noFill/>
            </a:ln>
            <a:effectLst/>
          </c:spPr>
          <c:invertIfNegative val="0"/>
          <c:cat>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cat>
          <c:val>
            <c:numRef>
              <c:f>vocabprofile!$DA$25:$DH$25</c:f>
              <c:numCache>
                <c:formatCode>0</c:formatCode>
                <c:ptCount val="8"/>
                <c:pt idx="0">
                  <c:v>4.8780487804878048</c:v>
                </c:pt>
                <c:pt idx="1">
                  <c:v>3.5714285714285712</c:v>
                </c:pt>
                <c:pt idx="2">
                  <c:v>6.8493150684931505</c:v>
                </c:pt>
                <c:pt idx="3">
                  <c:v>4.8309178743961354</c:v>
                </c:pt>
                <c:pt idx="4">
                  <c:v>4.8128342245989302</c:v>
                </c:pt>
                <c:pt idx="5">
                  <c:v>2.2813688212927756</c:v>
                </c:pt>
                <c:pt idx="6">
                  <c:v>5.3691275167785237</c:v>
                </c:pt>
                <c:pt idx="7">
                  <c:v>5.2631578947368416</c:v>
                </c:pt>
              </c:numCache>
            </c:numRef>
          </c:val>
        </c:ser>
        <c:ser>
          <c:idx val="5"/>
          <c:order val="5"/>
          <c:tx>
            <c:strRef>
              <c:f>vocabprofile!$CZ$26</c:f>
              <c:strCache>
                <c:ptCount val="1"/>
                <c:pt idx="0">
                  <c:v>Ch. Formeln</c:v>
                </c:pt>
              </c:strCache>
            </c:strRef>
          </c:tx>
          <c:spPr>
            <a:solidFill>
              <a:srgbClr val="92D050"/>
            </a:solidFill>
            <a:ln>
              <a:noFill/>
            </a:ln>
            <a:effectLst/>
          </c:spPr>
          <c:invertIfNegative val="0"/>
          <c:cat>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cat>
          <c:val>
            <c:numRef>
              <c:f>vocabprofile!$DA$26:$DH$26</c:f>
              <c:numCache>
                <c:formatCode>0</c:formatCode>
                <c:ptCount val="8"/>
                <c:pt idx="0">
                  <c:v>2.4390243902439024</c:v>
                </c:pt>
                <c:pt idx="1">
                  <c:v>2.6785714285714284</c:v>
                </c:pt>
                <c:pt idx="2">
                  <c:v>6.1643835616438354</c:v>
                </c:pt>
                <c:pt idx="3">
                  <c:v>2.4154589371980677</c:v>
                </c:pt>
                <c:pt idx="4">
                  <c:v>2.1390374331550799</c:v>
                </c:pt>
                <c:pt idx="5">
                  <c:v>3.8022813688212929</c:v>
                </c:pt>
                <c:pt idx="6">
                  <c:v>2.6845637583892619</c:v>
                </c:pt>
                <c:pt idx="7">
                  <c:v>1.4354066985645932</c:v>
                </c:pt>
              </c:numCache>
            </c:numRef>
          </c:val>
        </c:ser>
        <c:dLbls>
          <c:showLegendKey val="0"/>
          <c:showVal val="0"/>
          <c:showCatName val="0"/>
          <c:showSerName val="0"/>
          <c:showPercent val="0"/>
          <c:showBubbleSize val="0"/>
        </c:dLbls>
        <c:gapWidth val="150"/>
        <c:overlap val="100"/>
        <c:axId val="496254960"/>
        <c:axId val="496252608"/>
      </c:barChart>
      <c:scatterChart>
        <c:scatterStyle val="lineMarker"/>
        <c:varyColors val="0"/>
        <c:ser>
          <c:idx val="6"/>
          <c:order val="6"/>
          <c:tx>
            <c:strRef>
              <c:f>vocabprofile!$CZ$27</c:f>
              <c:strCache>
                <c:ptCount val="1"/>
                <c:pt idx="0">
                  <c:v>Textlänge</c:v>
                </c:pt>
              </c:strCache>
            </c:strRef>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vocabprofile!$DA$20:$DH$20</c:f>
              <c:strCache>
                <c:ptCount val="8"/>
                <c:pt idx="0">
                  <c:v>vt typ c</c:v>
                </c:pt>
                <c:pt idx="1">
                  <c:v>nt typ c</c:v>
                </c:pt>
                <c:pt idx="2">
                  <c:v>vt typ a </c:v>
                </c:pt>
                <c:pt idx="3">
                  <c:v>nt typ a</c:v>
                </c:pt>
                <c:pt idx="4">
                  <c:v>vt bilis </c:v>
                </c:pt>
                <c:pt idx="5">
                  <c:v>nt bilis</c:v>
                </c:pt>
                <c:pt idx="6">
                  <c:v>vt nichtbilis</c:v>
                </c:pt>
                <c:pt idx="7">
                  <c:v>nt nichtbilis</c:v>
                </c:pt>
              </c:strCache>
            </c:strRef>
          </c:xVal>
          <c:yVal>
            <c:numRef>
              <c:f>vocabprofile!$DA$27:$DH$27</c:f>
              <c:numCache>
                <c:formatCode>0</c:formatCode>
                <c:ptCount val="8"/>
                <c:pt idx="0">
                  <c:v>82.5</c:v>
                </c:pt>
                <c:pt idx="1">
                  <c:v>107</c:v>
                </c:pt>
                <c:pt idx="2">
                  <c:v>68</c:v>
                </c:pt>
                <c:pt idx="3">
                  <c:v>111</c:v>
                </c:pt>
                <c:pt idx="4">
                  <c:v>91</c:v>
                </c:pt>
                <c:pt idx="5">
                  <c:v>132</c:v>
                </c:pt>
                <c:pt idx="6">
                  <c:v>68</c:v>
                </c:pt>
                <c:pt idx="7">
                  <c:v>105</c:v>
                </c:pt>
              </c:numCache>
            </c:numRef>
          </c:yVal>
          <c:smooth val="0"/>
        </c:ser>
        <c:dLbls>
          <c:showLegendKey val="0"/>
          <c:showVal val="0"/>
          <c:showCatName val="0"/>
          <c:showSerName val="0"/>
          <c:showPercent val="0"/>
          <c:showBubbleSize val="0"/>
        </c:dLbls>
        <c:axId val="496254176"/>
        <c:axId val="496256528"/>
      </c:scatterChart>
      <c:catAx>
        <c:axId val="49625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6252608"/>
        <c:crosses val="autoZero"/>
        <c:auto val="1"/>
        <c:lblAlgn val="ctr"/>
        <c:lblOffset val="100"/>
        <c:noMultiLvlLbl val="0"/>
      </c:catAx>
      <c:valAx>
        <c:axId val="496252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a:t>
                </a:r>
                <a:r>
                  <a:rPr lang="de-DE" baseline="0"/>
                  <a:t> Gesamtwortzahl / %</a:t>
                </a:r>
                <a:endParaRPr lang="de-D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6254960"/>
        <c:crosses val="autoZero"/>
        <c:crossBetween val="between"/>
      </c:valAx>
      <c:valAx>
        <c:axId val="496256528"/>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Textlänge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6254176"/>
        <c:crosses val="max"/>
        <c:crossBetween val="midCat"/>
      </c:valAx>
      <c:valAx>
        <c:axId val="496254176"/>
        <c:scaling>
          <c:orientation val="minMax"/>
        </c:scaling>
        <c:delete val="1"/>
        <c:axPos val="b"/>
        <c:numFmt formatCode="General" sourceLinked="1"/>
        <c:majorTickMark val="out"/>
        <c:minorTickMark val="none"/>
        <c:tickLblPos val="nextTo"/>
        <c:crossAx val="49625652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Analyse englischer</a:t>
            </a:r>
            <a:r>
              <a:rPr lang="de-DE" b="1" baseline="0"/>
              <a:t> Sprachgebrach "neue Begriffe"</a:t>
            </a:r>
          </a:p>
          <a:p>
            <a:pPr>
              <a:defRPr b="1"/>
            </a:pPr>
            <a:r>
              <a:rPr lang="de-DE" b="1" baseline="0"/>
              <a:t>(Gruppen Hie 2019, F-A 2019, Ona 2020) (Tool: </a:t>
            </a:r>
            <a:r>
              <a:rPr lang="de-DE" b="1"/>
              <a:t>VocabProfilers)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0"/>
          <c:order val="0"/>
          <c:tx>
            <c:strRef>
              <c:f>vocabprofile!$EA$21</c:f>
              <c:strCache>
                <c:ptCount val="1"/>
                <c:pt idx="0">
                  <c:v>k1%</c:v>
                </c:pt>
              </c:strCache>
            </c:strRef>
          </c:tx>
          <c:spPr>
            <a:solidFill>
              <a:schemeClr val="accent1">
                <a:lumMod val="40000"/>
                <a:lumOff val="60000"/>
              </a:schemeClr>
            </a:solidFill>
            <a:ln>
              <a:noFill/>
            </a:ln>
            <a:effectLst/>
          </c:spPr>
          <c:invertIfNegative val="0"/>
          <c:cat>
            <c:strRef>
              <c:f>vocabprofile!$EB$20:$ED$20</c:f>
              <c:strCache>
                <c:ptCount val="3"/>
                <c:pt idx="0">
                  <c:v>hie</c:v>
                </c:pt>
                <c:pt idx="1">
                  <c:v>f-a</c:v>
                </c:pt>
                <c:pt idx="2">
                  <c:v>ona</c:v>
                </c:pt>
              </c:strCache>
            </c:strRef>
          </c:cat>
          <c:val>
            <c:numRef>
              <c:f>vocabprofile!$EB$21:$ED$21</c:f>
              <c:numCache>
                <c:formatCode>0</c:formatCode>
                <c:ptCount val="3"/>
                <c:pt idx="0">
                  <c:v>51.401869158878498</c:v>
                </c:pt>
                <c:pt idx="1">
                  <c:v>55.172413793103445</c:v>
                </c:pt>
                <c:pt idx="2">
                  <c:v>53.01204819277109</c:v>
                </c:pt>
              </c:numCache>
            </c:numRef>
          </c:val>
        </c:ser>
        <c:ser>
          <c:idx val="1"/>
          <c:order val="1"/>
          <c:tx>
            <c:strRef>
              <c:f>vocabprofile!$EA$22</c:f>
              <c:strCache>
                <c:ptCount val="1"/>
                <c:pt idx="0">
                  <c:v>k2%</c:v>
                </c:pt>
              </c:strCache>
            </c:strRef>
          </c:tx>
          <c:spPr>
            <a:solidFill>
              <a:schemeClr val="accent1"/>
            </a:solidFill>
            <a:ln>
              <a:noFill/>
            </a:ln>
            <a:effectLst/>
          </c:spPr>
          <c:invertIfNegative val="0"/>
          <c:cat>
            <c:strRef>
              <c:f>vocabprofile!$EB$20:$ED$20</c:f>
              <c:strCache>
                <c:ptCount val="3"/>
                <c:pt idx="0">
                  <c:v>hie</c:v>
                </c:pt>
                <c:pt idx="1">
                  <c:v>f-a</c:v>
                </c:pt>
                <c:pt idx="2">
                  <c:v>ona</c:v>
                </c:pt>
              </c:strCache>
            </c:strRef>
          </c:cat>
          <c:val>
            <c:numRef>
              <c:f>vocabprofile!$EB$22:$ED$22</c:f>
              <c:numCache>
                <c:formatCode>0</c:formatCode>
                <c:ptCount val="3"/>
                <c:pt idx="0">
                  <c:v>7.9439252336448591</c:v>
                </c:pt>
                <c:pt idx="1">
                  <c:v>4.3103448275862073</c:v>
                </c:pt>
                <c:pt idx="2">
                  <c:v>5.4216867469879517</c:v>
                </c:pt>
              </c:numCache>
            </c:numRef>
          </c:val>
        </c:ser>
        <c:ser>
          <c:idx val="2"/>
          <c:order val="2"/>
          <c:tx>
            <c:strRef>
              <c:f>vocabprofile!$EA$23</c:f>
              <c:strCache>
                <c:ptCount val="1"/>
                <c:pt idx="0">
                  <c:v>awl%</c:v>
                </c:pt>
              </c:strCache>
            </c:strRef>
          </c:tx>
          <c:spPr>
            <a:solidFill>
              <a:schemeClr val="accent4">
                <a:lumMod val="40000"/>
                <a:lumOff val="60000"/>
              </a:schemeClr>
            </a:solidFill>
            <a:ln>
              <a:noFill/>
            </a:ln>
            <a:effectLst/>
          </c:spPr>
          <c:invertIfNegative val="0"/>
          <c:cat>
            <c:strRef>
              <c:f>vocabprofile!$EB$20:$ED$20</c:f>
              <c:strCache>
                <c:ptCount val="3"/>
                <c:pt idx="0">
                  <c:v>hie</c:v>
                </c:pt>
                <c:pt idx="1">
                  <c:v>f-a</c:v>
                </c:pt>
                <c:pt idx="2">
                  <c:v>ona</c:v>
                </c:pt>
              </c:strCache>
            </c:strRef>
          </c:cat>
          <c:val>
            <c:numRef>
              <c:f>vocabprofile!$EB$23:$ED$23</c:f>
              <c:numCache>
                <c:formatCode>0</c:formatCode>
                <c:ptCount val="3"/>
                <c:pt idx="0">
                  <c:v>13.551401869158877</c:v>
                </c:pt>
                <c:pt idx="1">
                  <c:v>16.379310344827587</c:v>
                </c:pt>
                <c:pt idx="2">
                  <c:v>15.060240963855422</c:v>
                </c:pt>
              </c:numCache>
            </c:numRef>
          </c:val>
        </c:ser>
        <c:ser>
          <c:idx val="3"/>
          <c:order val="3"/>
          <c:tx>
            <c:strRef>
              <c:f>vocabprofile!$EA$24</c:f>
              <c:strCache>
                <c:ptCount val="1"/>
                <c:pt idx="0">
                  <c:v>fachvok%</c:v>
                </c:pt>
              </c:strCache>
            </c:strRef>
          </c:tx>
          <c:spPr>
            <a:solidFill>
              <a:schemeClr val="accent4"/>
            </a:solidFill>
            <a:ln>
              <a:noFill/>
            </a:ln>
            <a:effectLst/>
          </c:spPr>
          <c:invertIfNegative val="0"/>
          <c:cat>
            <c:strRef>
              <c:f>vocabprofile!$EB$20:$ED$20</c:f>
              <c:strCache>
                <c:ptCount val="3"/>
                <c:pt idx="0">
                  <c:v>hie</c:v>
                </c:pt>
                <c:pt idx="1">
                  <c:v>f-a</c:v>
                </c:pt>
                <c:pt idx="2">
                  <c:v>ona</c:v>
                </c:pt>
              </c:strCache>
            </c:strRef>
          </c:cat>
          <c:val>
            <c:numRef>
              <c:f>vocabprofile!$EB$24:$ED$24</c:f>
              <c:numCache>
                <c:formatCode>0</c:formatCode>
                <c:ptCount val="3"/>
                <c:pt idx="0">
                  <c:v>20.5607476635514</c:v>
                </c:pt>
                <c:pt idx="1">
                  <c:v>19.827586206896552</c:v>
                </c:pt>
                <c:pt idx="2">
                  <c:v>22.289156626506024</c:v>
                </c:pt>
              </c:numCache>
            </c:numRef>
          </c:val>
        </c:ser>
        <c:ser>
          <c:idx val="4"/>
          <c:order val="4"/>
          <c:tx>
            <c:strRef>
              <c:f>vocabprofile!$EA$25</c:f>
              <c:strCache>
                <c:ptCount val="1"/>
                <c:pt idx="0">
                  <c:v>wortfehler%</c:v>
                </c:pt>
              </c:strCache>
            </c:strRef>
          </c:tx>
          <c:spPr>
            <a:solidFill>
              <a:srgbClr val="FF0000"/>
            </a:solidFill>
            <a:ln>
              <a:noFill/>
            </a:ln>
            <a:effectLst/>
          </c:spPr>
          <c:invertIfNegative val="0"/>
          <c:cat>
            <c:strRef>
              <c:f>vocabprofile!$EB$20:$ED$20</c:f>
              <c:strCache>
                <c:ptCount val="3"/>
                <c:pt idx="0">
                  <c:v>hie</c:v>
                </c:pt>
                <c:pt idx="1">
                  <c:v>f-a</c:v>
                </c:pt>
                <c:pt idx="2">
                  <c:v>ona</c:v>
                </c:pt>
              </c:strCache>
            </c:strRef>
          </c:cat>
          <c:val>
            <c:numRef>
              <c:f>vocabprofile!$EB$25:$ED$25</c:f>
              <c:numCache>
                <c:formatCode>0</c:formatCode>
                <c:ptCount val="3"/>
                <c:pt idx="0">
                  <c:v>3.7383177570093453</c:v>
                </c:pt>
                <c:pt idx="1">
                  <c:v>1.7241379310344827</c:v>
                </c:pt>
                <c:pt idx="2">
                  <c:v>1.2048192771084338</c:v>
                </c:pt>
              </c:numCache>
            </c:numRef>
          </c:val>
        </c:ser>
        <c:ser>
          <c:idx val="5"/>
          <c:order val="5"/>
          <c:tx>
            <c:strRef>
              <c:f>vocabprofile!$EA$26</c:f>
              <c:strCache>
                <c:ptCount val="1"/>
                <c:pt idx="0">
                  <c:v>ch.formeln%</c:v>
                </c:pt>
              </c:strCache>
            </c:strRef>
          </c:tx>
          <c:spPr>
            <a:solidFill>
              <a:srgbClr val="92D050"/>
            </a:solidFill>
            <a:ln>
              <a:noFill/>
            </a:ln>
            <a:effectLst/>
          </c:spPr>
          <c:invertIfNegative val="0"/>
          <c:cat>
            <c:strRef>
              <c:f>vocabprofile!$EB$20:$ED$20</c:f>
              <c:strCache>
                <c:ptCount val="3"/>
                <c:pt idx="0">
                  <c:v>hie</c:v>
                </c:pt>
                <c:pt idx="1">
                  <c:v>f-a</c:v>
                </c:pt>
                <c:pt idx="2">
                  <c:v>ona</c:v>
                </c:pt>
              </c:strCache>
            </c:strRef>
          </c:cat>
          <c:val>
            <c:numRef>
              <c:f>vocabprofile!$EB$26:$ED$26</c:f>
              <c:numCache>
                <c:formatCode>0</c:formatCode>
                <c:ptCount val="3"/>
                <c:pt idx="0">
                  <c:v>2.8037383177570092</c:v>
                </c:pt>
                <c:pt idx="1">
                  <c:v>2.5862068965517242</c:v>
                </c:pt>
                <c:pt idx="2">
                  <c:v>3.0120481927710845</c:v>
                </c:pt>
              </c:numCache>
            </c:numRef>
          </c:val>
        </c:ser>
        <c:dLbls>
          <c:showLegendKey val="0"/>
          <c:showVal val="0"/>
          <c:showCatName val="0"/>
          <c:showSerName val="0"/>
          <c:showPercent val="0"/>
          <c:showBubbleSize val="0"/>
        </c:dLbls>
        <c:gapWidth val="55"/>
        <c:overlap val="100"/>
        <c:axId val="501081624"/>
        <c:axId val="501079272"/>
      </c:barChart>
      <c:catAx>
        <c:axId val="50108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1079272"/>
        <c:crosses val="autoZero"/>
        <c:auto val="1"/>
        <c:lblAlgn val="ctr"/>
        <c:lblOffset val="100"/>
        <c:noMultiLvlLbl val="0"/>
      </c:catAx>
      <c:valAx>
        <c:axId val="5010792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 allen</a:t>
                </a:r>
                <a:r>
                  <a:rPr lang="de-DE" baseline="0"/>
                  <a:t> Wörtern / %</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1081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Analyse englischer</a:t>
            </a:r>
            <a:r>
              <a:rPr lang="de-DE" b="1" baseline="0"/>
              <a:t> Sprachgebrach vor und nach Intervention (Gruppe Ona 2020) </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0"/>
          <c:order val="0"/>
          <c:tx>
            <c:strRef>
              <c:f>vocabprofile!$B$21</c:f>
              <c:strCache>
                <c:ptCount val="1"/>
                <c:pt idx="0">
                  <c:v>k1%</c:v>
                </c:pt>
              </c:strCache>
            </c:strRef>
          </c:tx>
          <c:spPr>
            <a:solidFill>
              <a:schemeClr val="accent1">
                <a:lumMod val="40000"/>
                <a:lumOff val="60000"/>
              </a:schemeClr>
            </a:solidFill>
            <a:ln>
              <a:noFill/>
            </a:ln>
            <a:effectLst/>
          </c:spPr>
          <c:invertIfNegative val="0"/>
          <c:cat>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cat>
          <c:val>
            <c:numRef>
              <c:f>vocabprofile!$C$21:$T$21</c:f>
              <c:numCache>
                <c:formatCode>0</c:formatCode>
                <c:ptCount val="18"/>
                <c:pt idx="0">
                  <c:v>83.636363636363626</c:v>
                </c:pt>
                <c:pt idx="1">
                  <c:v>73.825503355704697</c:v>
                </c:pt>
                <c:pt idx="2">
                  <c:v>0</c:v>
                </c:pt>
                <c:pt idx="3">
                  <c:v>66.666666666666657</c:v>
                </c:pt>
                <c:pt idx="4">
                  <c:v>74.390243902439025</c:v>
                </c:pt>
                <c:pt idx="5">
                  <c:v>66.355140186915889</c:v>
                </c:pt>
                <c:pt idx="6">
                  <c:v>74.615384615384613</c:v>
                </c:pt>
                <c:pt idx="7">
                  <c:v>71.612903225806463</c:v>
                </c:pt>
                <c:pt idx="8">
                  <c:v>88.235294117647058</c:v>
                </c:pt>
                <c:pt idx="9">
                  <c:v>62.643678160919535</c:v>
                </c:pt>
                <c:pt idx="10">
                  <c:v>75.757575757575751</c:v>
                </c:pt>
                <c:pt idx="11">
                  <c:v>67.669172932330824</c:v>
                </c:pt>
                <c:pt idx="12">
                  <c:v>96.875</c:v>
                </c:pt>
                <c:pt idx="13">
                  <c:v>81.081081081081081</c:v>
                </c:pt>
                <c:pt idx="14">
                  <c:v>81.318681318681314</c:v>
                </c:pt>
                <c:pt idx="15">
                  <c:v>76.543209876543202</c:v>
                </c:pt>
                <c:pt idx="16">
                  <c:v>73.333333333333329</c:v>
                </c:pt>
                <c:pt idx="17">
                  <c:v>66.379310344827587</c:v>
                </c:pt>
              </c:numCache>
            </c:numRef>
          </c:val>
        </c:ser>
        <c:ser>
          <c:idx val="1"/>
          <c:order val="1"/>
          <c:tx>
            <c:strRef>
              <c:f>vocabprofile!$B$22</c:f>
              <c:strCache>
                <c:ptCount val="1"/>
                <c:pt idx="0">
                  <c:v>k2%</c:v>
                </c:pt>
              </c:strCache>
            </c:strRef>
          </c:tx>
          <c:spPr>
            <a:solidFill>
              <a:schemeClr val="accent1"/>
            </a:solidFill>
            <a:ln>
              <a:noFill/>
            </a:ln>
            <a:effectLst/>
          </c:spPr>
          <c:invertIfNegative val="0"/>
          <c:cat>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cat>
          <c:val>
            <c:numRef>
              <c:f>vocabprofile!$C$22:$T$22</c:f>
              <c:numCache>
                <c:formatCode>0</c:formatCode>
                <c:ptCount val="18"/>
                <c:pt idx="0">
                  <c:v>5.4545454545454541</c:v>
                </c:pt>
                <c:pt idx="1">
                  <c:v>0.67114093959731547</c:v>
                </c:pt>
                <c:pt idx="2">
                  <c:v>0</c:v>
                </c:pt>
                <c:pt idx="3">
                  <c:v>0</c:v>
                </c:pt>
                <c:pt idx="4">
                  <c:v>4.8780487804878048</c:v>
                </c:pt>
                <c:pt idx="5">
                  <c:v>1.8691588785046727</c:v>
                </c:pt>
                <c:pt idx="6">
                  <c:v>5.384615384615385</c:v>
                </c:pt>
                <c:pt idx="7">
                  <c:v>0.64516129032258063</c:v>
                </c:pt>
                <c:pt idx="8">
                  <c:v>5.8823529411764701</c:v>
                </c:pt>
                <c:pt idx="9">
                  <c:v>1.1494252873563218</c:v>
                </c:pt>
                <c:pt idx="10">
                  <c:v>3.0303030303030303</c:v>
                </c:pt>
                <c:pt idx="11">
                  <c:v>0</c:v>
                </c:pt>
                <c:pt idx="12">
                  <c:v>0</c:v>
                </c:pt>
                <c:pt idx="13">
                  <c:v>2.7027027027027026</c:v>
                </c:pt>
                <c:pt idx="14">
                  <c:v>4.395604395604396</c:v>
                </c:pt>
                <c:pt idx="15">
                  <c:v>3.7037037037037033</c:v>
                </c:pt>
                <c:pt idx="16">
                  <c:v>3.3333333333333335</c:v>
                </c:pt>
                <c:pt idx="17">
                  <c:v>1.7241379310344827</c:v>
                </c:pt>
              </c:numCache>
            </c:numRef>
          </c:val>
        </c:ser>
        <c:ser>
          <c:idx val="2"/>
          <c:order val="2"/>
          <c:tx>
            <c:strRef>
              <c:f>vocabprofile!$B$23</c:f>
              <c:strCache>
                <c:ptCount val="1"/>
                <c:pt idx="0">
                  <c:v>awl%</c:v>
                </c:pt>
              </c:strCache>
            </c:strRef>
          </c:tx>
          <c:spPr>
            <a:solidFill>
              <a:schemeClr val="accent4">
                <a:lumMod val="40000"/>
                <a:lumOff val="60000"/>
              </a:schemeClr>
            </a:solidFill>
            <a:ln>
              <a:noFill/>
            </a:ln>
            <a:effectLst/>
          </c:spPr>
          <c:invertIfNegative val="0"/>
          <c:cat>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cat>
          <c:val>
            <c:numRef>
              <c:f>vocabprofile!$C$23:$T$23</c:f>
              <c:numCache>
                <c:formatCode>0</c:formatCode>
                <c:ptCount val="18"/>
                <c:pt idx="0">
                  <c:v>1.8181818181818181</c:v>
                </c:pt>
                <c:pt idx="1">
                  <c:v>12.751677852348994</c:v>
                </c:pt>
                <c:pt idx="2">
                  <c:v>0</c:v>
                </c:pt>
                <c:pt idx="3">
                  <c:v>9.5238095238095237</c:v>
                </c:pt>
                <c:pt idx="4">
                  <c:v>6.0975609756097562</c:v>
                </c:pt>
                <c:pt idx="5">
                  <c:v>10.2803738317757</c:v>
                </c:pt>
                <c:pt idx="6">
                  <c:v>11.538461538461538</c:v>
                </c:pt>
                <c:pt idx="7">
                  <c:v>11.612903225806452</c:v>
                </c:pt>
                <c:pt idx="8">
                  <c:v>2.9411764705882351</c:v>
                </c:pt>
                <c:pt idx="9">
                  <c:v>13.218390804597702</c:v>
                </c:pt>
                <c:pt idx="10">
                  <c:v>4.5454545454545459</c:v>
                </c:pt>
                <c:pt idx="11">
                  <c:v>12.030075187969924</c:v>
                </c:pt>
                <c:pt idx="12">
                  <c:v>0</c:v>
                </c:pt>
                <c:pt idx="13">
                  <c:v>8.1081081081081088</c:v>
                </c:pt>
                <c:pt idx="14">
                  <c:v>5.4945054945054945</c:v>
                </c:pt>
                <c:pt idx="15">
                  <c:v>5.5555555555555554</c:v>
                </c:pt>
                <c:pt idx="16">
                  <c:v>12.222222222222221</c:v>
                </c:pt>
                <c:pt idx="17">
                  <c:v>13.793103448275861</c:v>
                </c:pt>
              </c:numCache>
            </c:numRef>
          </c:val>
        </c:ser>
        <c:ser>
          <c:idx val="3"/>
          <c:order val="3"/>
          <c:tx>
            <c:strRef>
              <c:f>vocabprofile!$B$24</c:f>
              <c:strCache>
                <c:ptCount val="1"/>
                <c:pt idx="0">
                  <c:v>Fachvok%</c:v>
                </c:pt>
              </c:strCache>
            </c:strRef>
          </c:tx>
          <c:spPr>
            <a:solidFill>
              <a:schemeClr val="accent4"/>
            </a:solidFill>
            <a:ln>
              <a:noFill/>
            </a:ln>
            <a:effectLst/>
          </c:spPr>
          <c:invertIfNegative val="0"/>
          <c:cat>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cat>
          <c:val>
            <c:numRef>
              <c:f>vocabprofile!$C$24:$T$24</c:f>
              <c:numCache>
                <c:formatCode>0</c:formatCode>
                <c:ptCount val="18"/>
                <c:pt idx="0">
                  <c:v>7.2727272727272725</c:v>
                </c:pt>
                <c:pt idx="1">
                  <c:v>12.080536912751679</c:v>
                </c:pt>
                <c:pt idx="2">
                  <c:v>0</c:v>
                </c:pt>
                <c:pt idx="3">
                  <c:v>22.61904761904762</c:v>
                </c:pt>
                <c:pt idx="4">
                  <c:v>14.634146341463413</c:v>
                </c:pt>
                <c:pt idx="5">
                  <c:v>18.691588785046729</c:v>
                </c:pt>
                <c:pt idx="6">
                  <c:v>7.6923076923076925</c:v>
                </c:pt>
                <c:pt idx="7">
                  <c:v>15.483870967741936</c:v>
                </c:pt>
                <c:pt idx="8">
                  <c:v>2.9411764705882351</c:v>
                </c:pt>
                <c:pt idx="9">
                  <c:v>20.689655172413794</c:v>
                </c:pt>
                <c:pt idx="10">
                  <c:v>16.666666666666664</c:v>
                </c:pt>
                <c:pt idx="11">
                  <c:v>16.541353383458645</c:v>
                </c:pt>
                <c:pt idx="12">
                  <c:v>0</c:v>
                </c:pt>
                <c:pt idx="13">
                  <c:v>8.1081081081081088</c:v>
                </c:pt>
                <c:pt idx="14">
                  <c:v>6.593406593406594</c:v>
                </c:pt>
                <c:pt idx="15">
                  <c:v>11.111111111111111</c:v>
                </c:pt>
                <c:pt idx="16">
                  <c:v>8.8888888888888893</c:v>
                </c:pt>
                <c:pt idx="17">
                  <c:v>13.793103448275861</c:v>
                </c:pt>
              </c:numCache>
            </c:numRef>
          </c:val>
        </c:ser>
        <c:ser>
          <c:idx val="4"/>
          <c:order val="4"/>
          <c:tx>
            <c:strRef>
              <c:f>vocabprofile!$B$25</c:f>
              <c:strCache>
                <c:ptCount val="1"/>
                <c:pt idx="0">
                  <c:v>Wortfehler%</c:v>
                </c:pt>
              </c:strCache>
            </c:strRef>
          </c:tx>
          <c:spPr>
            <a:solidFill>
              <a:srgbClr val="FF0000"/>
            </a:solidFill>
            <a:ln>
              <a:noFill/>
            </a:ln>
            <a:effectLst/>
          </c:spPr>
          <c:invertIfNegative val="0"/>
          <c:cat>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cat>
          <c:val>
            <c:numRef>
              <c:f>vocabprofile!$C$25:$T$25</c:f>
              <c:numCache>
                <c:formatCode>0</c:formatCode>
                <c:ptCount val="18"/>
                <c:pt idx="0">
                  <c:v>1.8181818181818181</c:v>
                </c:pt>
                <c:pt idx="1">
                  <c:v>0.67114093959731547</c:v>
                </c:pt>
                <c:pt idx="2">
                  <c:v>100</c:v>
                </c:pt>
                <c:pt idx="3">
                  <c:v>0</c:v>
                </c:pt>
                <c:pt idx="4">
                  <c:v>0</c:v>
                </c:pt>
                <c:pt idx="5">
                  <c:v>2.8037383177570092</c:v>
                </c:pt>
                <c:pt idx="6">
                  <c:v>0</c:v>
                </c:pt>
                <c:pt idx="7">
                  <c:v>0</c:v>
                </c:pt>
                <c:pt idx="8">
                  <c:v>0</c:v>
                </c:pt>
                <c:pt idx="9">
                  <c:v>2.2988505747126435</c:v>
                </c:pt>
                <c:pt idx="10">
                  <c:v>0</c:v>
                </c:pt>
                <c:pt idx="11">
                  <c:v>0</c:v>
                </c:pt>
                <c:pt idx="12">
                  <c:v>3.125</c:v>
                </c:pt>
                <c:pt idx="13">
                  <c:v>0</c:v>
                </c:pt>
                <c:pt idx="14">
                  <c:v>2.197802197802198</c:v>
                </c:pt>
                <c:pt idx="15">
                  <c:v>1.2345679012345678</c:v>
                </c:pt>
                <c:pt idx="16">
                  <c:v>1.1111111111111112</c:v>
                </c:pt>
                <c:pt idx="17">
                  <c:v>1.7241379310344827</c:v>
                </c:pt>
              </c:numCache>
            </c:numRef>
          </c:val>
        </c:ser>
        <c:ser>
          <c:idx val="5"/>
          <c:order val="5"/>
          <c:tx>
            <c:strRef>
              <c:f>vocabprofile!$B$26</c:f>
              <c:strCache>
                <c:ptCount val="1"/>
                <c:pt idx="0">
                  <c:v>Ch.Formeln%</c:v>
                </c:pt>
              </c:strCache>
            </c:strRef>
          </c:tx>
          <c:spPr>
            <a:solidFill>
              <a:srgbClr val="92D050"/>
            </a:solidFill>
            <a:ln>
              <a:noFill/>
            </a:ln>
            <a:effectLst/>
          </c:spPr>
          <c:invertIfNegative val="0"/>
          <c:cat>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cat>
          <c:val>
            <c:numRef>
              <c:f>vocabprofile!$C$26:$T$26</c:f>
              <c:numCache>
                <c:formatCode>0</c:formatCode>
                <c:ptCount val="18"/>
                <c:pt idx="0">
                  <c:v>0</c:v>
                </c:pt>
                <c:pt idx="1">
                  <c:v>0</c:v>
                </c:pt>
                <c:pt idx="2">
                  <c:v>0</c:v>
                </c:pt>
                <c:pt idx="3">
                  <c:v>1.1904761904761905</c:v>
                </c:pt>
                <c:pt idx="4">
                  <c:v>0</c:v>
                </c:pt>
                <c:pt idx="5">
                  <c:v>0</c:v>
                </c:pt>
                <c:pt idx="6">
                  <c:v>0.76923076923076927</c:v>
                </c:pt>
                <c:pt idx="7">
                  <c:v>0.64516129032258063</c:v>
                </c:pt>
                <c:pt idx="8">
                  <c:v>0</c:v>
                </c:pt>
                <c:pt idx="9">
                  <c:v>0</c:v>
                </c:pt>
                <c:pt idx="10">
                  <c:v>0</c:v>
                </c:pt>
                <c:pt idx="11">
                  <c:v>3.7593984962406015</c:v>
                </c:pt>
                <c:pt idx="12">
                  <c:v>0</c:v>
                </c:pt>
                <c:pt idx="13">
                  <c:v>0</c:v>
                </c:pt>
                <c:pt idx="14">
                  <c:v>0</c:v>
                </c:pt>
                <c:pt idx="15">
                  <c:v>1.8518518518518516</c:v>
                </c:pt>
                <c:pt idx="16">
                  <c:v>1.1111111111111112</c:v>
                </c:pt>
                <c:pt idx="17">
                  <c:v>2.5862068965517242</c:v>
                </c:pt>
              </c:numCache>
            </c:numRef>
          </c:val>
        </c:ser>
        <c:dLbls>
          <c:showLegendKey val="0"/>
          <c:showVal val="0"/>
          <c:showCatName val="0"/>
          <c:showSerName val="0"/>
          <c:showPercent val="0"/>
          <c:showBubbleSize val="0"/>
        </c:dLbls>
        <c:gapWidth val="55"/>
        <c:overlap val="100"/>
        <c:axId val="504524560"/>
        <c:axId val="504520640"/>
      </c:barChart>
      <c:scatterChart>
        <c:scatterStyle val="lineMarker"/>
        <c:varyColors val="0"/>
        <c:ser>
          <c:idx val="6"/>
          <c:order val="6"/>
          <c:tx>
            <c:strRef>
              <c:f>vocabprofile!$B$27</c:f>
              <c:strCache>
                <c:ptCount val="1"/>
                <c:pt idx="0">
                  <c:v>Gesamtwörter</c:v>
                </c:pt>
              </c:strCache>
            </c:strRef>
          </c:tx>
          <c:spPr>
            <a:ln w="25400" cap="rnd">
              <a:noFill/>
              <a:round/>
            </a:ln>
            <a:effectLst/>
          </c:spPr>
          <c:marker>
            <c:symbol val="star"/>
            <c:size val="5"/>
            <c:spPr>
              <a:noFill/>
              <a:ln w="12700">
                <a:solidFill>
                  <a:schemeClr val="accent5"/>
                </a:solidFill>
              </a:ln>
              <a:effectLst/>
            </c:spPr>
          </c:marker>
          <c:dPt>
            <c:idx val="1"/>
            <c:marker>
              <c:symbol val="star"/>
              <c:size val="5"/>
              <c:spPr>
                <a:noFill/>
                <a:ln w="12700">
                  <a:solidFill>
                    <a:schemeClr val="accent5"/>
                  </a:solidFill>
                </a:ln>
                <a:effectLst/>
              </c:spPr>
            </c:marker>
            <c:bubble3D val="0"/>
            <c:spPr>
              <a:ln w="12700" cap="rnd">
                <a:solidFill>
                  <a:schemeClr val="accent5"/>
                </a:solidFill>
                <a:round/>
              </a:ln>
              <a:effectLst/>
            </c:spPr>
          </c:dPt>
          <c:dPt>
            <c:idx val="3"/>
            <c:marker>
              <c:symbol val="star"/>
              <c:size val="5"/>
              <c:spPr>
                <a:noFill/>
                <a:ln w="12700">
                  <a:solidFill>
                    <a:schemeClr val="accent5"/>
                  </a:solidFill>
                </a:ln>
                <a:effectLst/>
              </c:spPr>
            </c:marker>
            <c:bubble3D val="0"/>
            <c:spPr>
              <a:ln w="12700" cap="rnd">
                <a:solidFill>
                  <a:schemeClr val="accent5"/>
                </a:solidFill>
                <a:round/>
              </a:ln>
              <a:effectLst/>
            </c:spPr>
          </c:dPt>
          <c:dPt>
            <c:idx val="5"/>
            <c:marker>
              <c:symbol val="star"/>
              <c:size val="5"/>
              <c:spPr>
                <a:noFill/>
                <a:ln w="12700">
                  <a:solidFill>
                    <a:schemeClr val="accent5"/>
                  </a:solidFill>
                </a:ln>
                <a:effectLst/>
              </c:spPr>
            </c:marker>
            <c:bubble3D val="0"/>
            <c:spPr>
              <a:ln w="12700" cap="rnd">
                <a:solidFill>
                  <a:schemeClr val="accent5"/>
                </a:solidFill>
                <a:round/>
              </a:ln>
              <a:effectLst/>
            </c:spPr>
          </c:dPt>
          <c:dPt>
            <c:idx val="7"/>
            <c:marker>
              <c:symbol val="star"/>
              <c:size val="5"/>
              <c:spPr>
                <a:noFill/>
                <a:ln w="12700">
                  <a:solidFill>
                    <a:schemeClr val="accent5"/>
                  </a:solidFill>
                </a:ln>
                <a:effectLst/>
              </c:spPr>
            </c:marker>
            <c:bubble3D val="0"/>
            <c:spPr>
              <a:ln w="12700" cap="rnd">
                <a:solidFill>
                  <a:schemeClr val="accent5"/>
                </a:solidFill>
                <a:round/>
              </a:ln>
              <a:effectLst/>
            </c:spPr>
          </c:dPt>
          <c:dPt>
            <c:idx val="9"/>
            <c:marker>
              <c:symbol val="star"/>
              <c:size val="5"/>
              <c:spPr>
                <a:noFill/>
                <a:ln w="12700">
                  <a:solidFill>
                    <a:schemeClr val="accent5"/>
                  </a:solidFill>
                </a:ln>
                <a:effectLst/>
              </c:spPr>
            </c:marker>
            <c:bubble3D val="0"/>
            <c:spPr>
              <a:ln w="12700" cap="rnd">
                <a:solidFill>
                  <a:schemeClr val="accent5"/>
                </a:solidFill>
                <a:round/>
              </a:ln>
              <a:effectLst/>
            </c:spPr>
          </c:dPt>
          <c:dPt>
            <c:idx val="11"/>
            <c:marker>
              <c:symbol val="star"/>
              <c:size val="5"/>
              <c:spPr>
                <a:noFill/>
                <a:ln w="12700">
                  <a:solidFill>
                    <a:schemeClr val="accent5"/>
                  </a:solidFill>
                </a:ln>
                <a:effectLst/>
              </c:spPr>
            </c:marker>
            <c:bubble3D val="0"/>
            <c:spPr>
              <a:ln w="12700" cap="rnd">
                <a:solidFill>
                  <a:schemeClr val="accent5"/>
                </a:solidFill>
                <a:round/>
              </a:ln>
              <a:effectLst/>
            </c:spPr>
          </c:dPt>
          <c:dPt>
            <c:idx val="13"/>
            <c:marker>
              <c:symbol val="star"/>
              <c:size val="5"/>
              <c:spPr>
                <a:noFill/>
                <a:ln w="12700">
                  <a:solidFill>
                    <a:schemeClr val="accent5"/>
                  </a:solidFill>
                </a:ln>
                <a:effectLst/>
              </c:spPr>
            </c:marker>
            <c:bubble3D val="0"/>
            <c:spPr>
              <a:ln w="12700" cap="rnd">
                <a:solidFill>
                  <a:schemeClr val="accent5"/>
                </a:solidFill>
                <a:round/>
              </a:ln>
              <a:effectLst/>
            </c:spPr>
          </c:dPt>
          <c:dPt>
            <c:idx val="15"/>
            <c:marker>
              <c:symbol val="star"/>
              <c:size val="5"/>
              <c:spPr>
                <a:noFill/>
                <a:ln w="12700">
                  <a:solidFill>
                    <a:schemeClr val="accent5"/>
                  </a:solidFill>
                </a:ln>
                <a:effectLst/>
              </c:spPr>
            </c:marker>
            <c:bubble3D val="0"/>
            <c:spPr>
              <a:ln w="12700" cap="rnd">
                <a:solidFill>
                  <a:schemeClr val="accent5"/>
                </a:solidFill>
                <a:round/>
              </a:ln>
              <a:effectLst/>
            </c:spPr>
          </c:dPt>
          <c:dPt>
            <c:idx val="17"/>
            <c:marker>
              <c:symbol val="star"/>
              <c:size val="5"/>
              <c:spPr>
                <a:noFill/>
                <a:ln w="12700">
                  <a:solidFill>
                    <a:schemeClr val="accent5"/>
                  </a:solidFill>
                </a:ln>
                <a:effectLst/>
              </c:spPr>
            </c:marker>
            <c:bubble3D val="0"/>
            <c:spPr>
              <a:ln w="12700" cap="rnd">
                <a:solidFill>
                  <a:schemeClr val="accent5"/>
                </a:solidFill>
                <a:round/>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noFill/>
                      <a:round/>
                    </a:ln>
                    <a:effectLst/>
                  </c:spPr>
                </c15:leaderLines>
              </c:ext>
            </c:extLst>
          </c:dLbls>
          <c:xVal>
            <c:strRef>
              <c:f>vocabprofile!$C$20:$T$20</c:f>
              <c:strCache>
                <c:ptCount val="18"/>
                <c:pt idx="0">
                  <c:v>ona01_vt</c:v>
                </c:pt>
                <c:pt idx="1">
                  <c:v>ona01_nt</c:v>
                </c:pt>
                <c:pt idx="2">
                  <c:v>ona02_vt</c:v>
                </c:pt>
                <c:pt idx="3">
                  <c:v>ona02_nt</c:v>
                </c:pt>
                <c:pt idx="4">
                  <c:v>ona03_vt</c:v>
                </c:pt>
                <c:pt idx="5">
                  <c:v>ona03_nt</c:v>
                </c:pt>
                <c:pt idx="6">
                  <c:v>ona04_vt</c:v>
                </c:pt>
                <c:pt idx="7">
                  <c:v>ona04_nt</c:v>
                </c:pt>
                <c:pt idx="8">
                  <c:v>ona05_vt</c:v>
                </c:pt>
                <c:pt idx="9">
                  <c:v>ona05_nt</c:v>
                </c:pt>
                <c:pt idx="10">
                  <c:v>ona06_vt</c:v>
                </c:pt>
                <c:pt idx="11">
                  <c:v>ona06_nt</c:v>
                </c:pt>
                <c:pt idx="12">
                  <c:v>ona07_vt</c:v>
                </c:pt>
                <c:pt idx="13">
                  <c:v>ona07_nt</c:v>
                </c:pt>
                <c:pt idx="14">
                  <c:v>ona08_vt</c:v>
                </c:pt>
                <c:pt idx="15">
                  <c:v>ona08_nt</c:v>
                </c:pt>
                <c:pt idx="16">
                  <c:v>ona09_vt</c:v>
                </c:pt>
                <c:pt idx="17">
                  <c:v>ona09_nt</c:v>
                </c:pt>
              </c:strCache>
            </c:strRef>
          </c:xVal>
          <c:yVal>
            <c:numRef>
              <c:f>vocabprofile!$C$27:$T$27</c:f>
              <c:numCache>
                <c:formatCode>General</c:formatCode>
                <c:ptCount val="18"/>
                <c:pt idx="0">
                  <c:v>55</c:v>
                </c:pt>
                <c:pt idx="1">
                  <c:v>149</c:v>
                </c:pt>
                <c:pt idx="2">
                  <c:v>16</c:v>
                </c:pt>
                <c:pt idx="3">
                  <c:v>84</c:v>
                </c:pt>
                <c:pt idx="4">
                  <c:v>82</c:v>
                </c:pt>
                <c:pt idx="5">
                  <c:v>107</c:v>
                </c:pt>
                <c:pt idx="6">
                  <c:v>130</c:v>
                </c:pt>
                <c:pt idx="7">
                  <c:v>155</c:v>
                </c:pt>
                <c:pt idx="8">
                  <c:v>68</c:v>
                </c:pt>
                <c:pt idx="9">
                  <c:v>174</c:v>
                </c:pt>
                <c:pt idx="10">
                  <c:v>66</c:v>
                </c:pt>
                <c:pt idx="11">
                  <c:v>133</c:v>
                </c:pt>
                <c:pt idx="12">
                  <c:v>32</c:v>
                </c:pt>
                <c:pt idx="13">
                  <c:v>111</c:v>
                </c:pt>
                <c:pt idx="14">
                  <c:v>91</c:v>
                </c:pt>
                <c:pt idx="15">
                  <c:v>162</c:v>
                </c:pt>
                <c:pt idx="16">
                  <c:v>90</c:v>
                </c:pt>
                <c:pt idx="17">
                  <c:v>116</c:v>
                </c:pt>
              </c:numCache>
            </c:numRef>
          </c:yVal>
          <c:smooth val="0"/>
        </c:ser>
        <c:dLbls>
          <c:showLegendKey val="0"/>
          <c:showVal val="0"/>
          <c:showCatName val="0"/>
          <c:showSerName val="0"/>
          <c:showPercent val="0"/>
          <c:showBubbleSize val="0"/>
        </c:dLbls>
        <c:axId val="504521032"/>
        <c:axId val="504524952"/>
      </c:scatterChart>
      <c:catAx>
        <c:axId val="50452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0640"/>
        <c:crosses val="autoZero"/>
        <c:auto val="1"/>
        <c:lblAlgn val="ctr"/>
        <c:lblOffset val="100"/>
        <c:noMultiLvlLbl val="0"/>
      </c:catAx>
      <c:valAx>
        <c:axId val="504520640"/>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 Gesamtwortzahl </a:t>
                </a:r>
                <a:r>
                  <a:rPr lang="de-DE" baseline="0"/>
                  <a:t> / %</a:t>
                </a:r>
                <a:endParaRPr lang="de-D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4560"/>
        <c:crosses val="autoZero"/>
        <c:crossBetween val="between"/>
      </c:valAx>
      <c:valAx>
        <c:axId val="504524952"/>
        <c:scaling>
          <c:orientation val="minMax"/>
          <c:max val="20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Wortzahl </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1032"/>
        <c:crosses val="max"/>
        <c:crossBetween val="midCat"/>
      </c:valAx>
      <c:valAx>
        <c:axId val="504521032"/>
        <c:scaling>
          <c:orientation val="minMax"/>
        </c:scaling>
        <c:delete val="1"/>
        <c:axPos val="b"/>
        <c:numFmt formatCode="General" sourceLinked="1"/>
        <c:majorTickMark val="out"/>
        <c:minorTickMark val="none"/>
        <c:tickLblPos val="nextTo"/>
        <c:crossAx val="50452495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Analyse englischer</a:t>
            </a:r>
            <a:r>
              <a:rPr lang="de-DE" b="1" baseline="0"/>
              <a:t> Sprachgebrach vor und nach Intervention (Gruppe Hie 2019)</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0"/>
          <c:order val="0"/>
          <c:tx>
            <c:strRef>
              <c:f>vocabprofile!$B$21</c:f>
              <c:strCache>
                <c:ptCount val="1"/>
                <c:pt idx="0">
                  <c:v>k1%</c:v>
                </c:pt>
              </c:strCache>
            </c:strRef>
          </c:tx>
          <c:spPr>
            <a:solidFill>
              <a:schemeClr val="accent1">
                <a:lumMod val="40000"/>
                <a:lumOff val="60000"/>
              </a:schemeClr>
            </a:solidFill>
            <a:ln>
              <a:noFill/>
            </a:ln>
            <a:effectLst/>
          </c:spPr>
          <c:invertIfNegative val="0"/>
          <c:cat>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cat>
          <c:val>
            <c:numRef>
              <c:f>vocabprofile!$AP$21:$CG$21</c:f>
              <c:numCache>
                <c:formatCode>0</c:formatCode>
                <c:ptCount val="44"/>
                <c:pt idx="0">
                  <c:v>75.609756097560975</c:v>
                </c:pt>
                <c:pt idx="1">
                  <c:v>66.225165562913915</c:v>
                </c:pt>
                <c:pt idx="2">
                  <c:v>82.222222222222214</c:v>
                </c:pt>
                <c:pt idx="3">
                  <c:v>77.464788732394368</c:v>
                </c:pt>
                <c:pt idx="4">
                  <c:v>78.703703703703709</c:v>
                </c:pt>
                <c:pt idx="5">
                  <c:v>70.09345794392523</c:v>
                </c:pt>
                <c:pt idx="6">
                  <c:v>89.473684210526315</c:v>
                </c:pt>
                <c:pt idx="7">
                  <c:v>74.698795180722882</c:v>
                </c:pt>
                <c:pt idx="8">
                  <c:v>69.565217391304344</c:v>
                </c:pt>
                <c:pt idx="9">
                  <c:v>60.784313725490193</c:v>
                </c:pt>
                <c:pt idx="10">
                  <c:v>72.368421052631575</c:v>
                </c:pt>
                <c:pt idx="11">
                  <c:v>70.09345794392523</c:v>
                </c:pt>
                <c:pt idx="12">
                  <c:v>73.214285714285708</c:v>
                </c:pt>
                <c:pt idx="13">
                  <c:v>72.222222222222214</c:v>
                </c:pt>
                <c:pt idx="14">
                  <c:v>70.833333333333343</c:v>
                </c:pt>
                <c:pt idx="15">
                  <c:v>69.512195121951208</c:v>
                </c:pt>
                <c:pt idx="16">
                  <c:v>78.431372549019613</c:v>
                </c:pt>
                <c:pt idx="17">
                  <c:v>68.627450980392155</c:v>
                </c:pt>
                <c:pt idx="18">
                  <c:v>75.247524752475243</c:v>
                </c:pt>
                <c:pt idx="19">
                  <c:v>64.666666666666657</c:v>
                </c:pt>
                <c:pt idx="20">
                  <c:v>78.84615384615384</c:v>
                </c:pt>
                <c:pt idx="21">
                  <c:v>73.214285714285708</c:v>
                </c:pt>
                <c:pt idx="22">
                  <c:v>68.085106382978722</c:v>
                </c:pt>
                <c:pt idx="23">
                  <c:v>66.883116883116884</c:v>
                </c:pt>
                <c:pt idx="24">
                  <c:v>71.074380165289256</c:v>
                </c:pt>
                <c:pt idx="25">
                  <c:v>66.92307692307692</c:v>
                </c:pt>
                <c:pt idx="26">
                  <c:v>66.292134831460672</c:v>
                </c:pt>
                <c:pt idx="27">
                  <c:v>66.037735849056602</c:v>
                </c:pt>
                <c:pt idx="28">
                  <c:v>73.68421052631578</c:v>
                </c:pt>
                <c:pt idx="29">
                  <c:v>59.848484848484851</c:v>
                </c:pt>
                <c:pt idx="30">
                  <c:v>74</c:v>
                </c:pt>
                <c:pt idx="31">
                  <c:v>74.637681159420282</c:v>
                </c:pt>
                <c:pt idx="32">
                  <c:v>75</c:v>
                </c:pt>
                <c:pt idx="33">
                  <c:v>70</c:v>
                </c:pt>
                <c:pt idx="34">
                  <c:v>66.666666666666657</c:v>
                </c:pt>
                <c:pt idx="35">
                  <c:v>48.571428571428569</c:v>
                </c:pt>
                <c:pt idx="36">
                  <c:v>63.157894736842103</c:v>
                </c:pt>
                <c:pt idx="37">
                  <c:v>63.02521008403361</c:v>
                </c:pt>
                <c:pt idx="38">
                  <c:v>75.862068965517238</c:v>
                </c:pt>
                <c:pt idx="39">
                  <c:v>72.38095238095238</c:v>
                </c:pt>
                <c:pt idx="40">
                  <c:v>62.913907284768214</c:v>
                </c:pt>
                <c:pt idx="41">
                  <c:v>58.653846153846153</c:v>
                </c:pt>
                <c:pt idx="42">
                  <c:v>80.536912751677846</c:v>
                </c:pt>
                <c:pt idx="43">
                  <c:v>63.636363636363633</c:v>
                </c:pt>
              </c:numCache>
            </c:numRef>
          </c:val>
        </c:ser>
        <c:ser>
          <c:idx val="1"/>
          <c:order val="1"/>
          <c:tx>
            <c:strRef>
              <c:f>vocabprofile!$B$22</c:f>
              <c:strCache>
                <c:ptCount val="1"/>
                <c:pt idx="0">
                  <c:v>k2%</c:v>
                </c:pt>
              </c:strCache>
            </c:strRef>
          </c:tx>
          <c:spPr>
            <a:solidFill>
              <a:schemeClr val="accent1"/>
            </a:solidFill>
            <a:ln>
              <a:noFill/>
            </a:ln>
            <a:effectLst/>
          </c:spPr>
          <c:invertIfNegative val="0"/>
          <c:cat>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cat>
          <c:val>
            <c:numRef>
              <c:f>vocabprofile!$AP$22:$CG$22</c:f>
              <c:numCache>
                <c:formatCode>0</c:formatCode>
                <c:ptCount val="44"/>
                <c:pt idx="0">
                  <c:v>2.4390243902439024</c:v>
                </c:pt>
                <c:pt idx="1">
                  <c:v>1.3245033112582782</c:v>
                </c:pt>
                <c:pt idx="2">
                  <c:v>4.4444444444444446</c:v>
                </c:pt>
                <c:pt idx="3">
                  <c:v>1.4084507042253522</c:v>
                </c:pt>
                <c:pt idx="4">
                  <c:v>3.7037037037037033</c:v>
                </c:pt>
                <c:pt idx="5">
                  <c:v>1.8691588785046727</c:v>
                </c:pt>
                <c:pt idx="6">
                  <c:v>0</c:v>
                </c:pt>
                <c:pt idx="7">
                  <c:v>1.2048192771084338</c:v>
                </c:pt>
                <c:pt idx="8">
                  <c:v>1.4492753623188406</c:v>
                </c:pt>
                <c:pt idx="9">
                  <c:v>1.9607843137254901</c:v>
                </c:pt>
                <c:pt idx="10">
                  <c:v>3.9473684210526314</c:v>
                </c:pt>
                <c:pt idx="11">
                  <c:v>1.8691588785046727</c:v>
                </c:pt>
                <c:pt idx="12">
                  <c:v>0.89285714285714279</c:v>
                </c:pt>
                <c:pt idx="13">
                  <c:v>2.083333333333333</c:v>
                </c:pt>
                <c:pt idx="14">
                  <c:v>5</c:v>
                </c:pt>
                <c:pt idx="15">
                  <c:v>0.6097560975609756</c:v>
                </c:pt>
                <c:pt idx="16">
                  <c:v>2.9411764705882351</c:v>
                </c:pt>
                <c:pt idx="17">
                  <c:v>0.98039215686274506</c:v>
                </c:pt>
                <c:pt idx="18">
                  <c:v>4.9504950495049505</c:v>
                </c:pt>
                <c:pt idx="19">
                  <c:v>4.666666666666667</c:v>
                </c:pt>
                <c:pt idx="20">
                  <c:v>0.96153846153846156</c:v>
                </c:pt>
                <c:pt idx="21">
                  <c:v>0.89285714285714279</c:v>
                </c:pt>
                <c:pt idx="22">
                  <c:v>0</c:v>
                </c:pt>
                <c:pt idx="23">
                  <c:v>1.2987012987012987</c:v>
                </c:pt>
                <c:pt idx="24">
                  <c:v>3.3057851239669422</c:v>
                </c:pt>
                <c:pt idx="25">
                  <c:v>0</c:v>
                </c:pt>
                <c:pt idx="26">
                  <c:v>3.3707865168539324</c:v>
                </c:pt>
                <c:pt idx="27">
                  <c:v>1.8867924528301887</c:v>
                </c:pt>
                <c:pt idx="28">
                  <c:v>0</c:v>
                </c:pt>
                <c:pt idx="29">
                  <c:v>0.75757575757575757</c:v>
                </c:pt>
                <c:pt idx="30">
                  <c:v>2</c:v>
                </c:pt>
                <c:pt idx="31">
                  <c:v>0.72463768115942029</c:v>
                </c:pt>
                <c:pt idx="32">
                  <c:v>5.8823529411764701</c:v>
                </c:pt>
                <c:pt idx="33">
                  <c:v>2</c:v>
                </c:pt>
                <c:pt idx="34">
                  <c:v>6.666666666666667</c:v>
                </c:pt>
                <c:pt idx="35">
                  <c:v>14.285714285714285</c:v>
                </c:pt>
                <c:pt idx="36">
                  <c:v>3.5087719298245612</c:v>
                </c:pt>
                <c:pt idx="37">
                  <c:v>1.680672268907563</c:v>
                </c:pt>
                <c:pt idx="38">
                  <c:v>5.1724137931034484</c:v>
                </c:pt>
                <c:pt idx="39">
                  <c:v>3.8095238095238098</c:v>
                </c:pt>
                <c:pt idx="40">
                  <c:v>3.9735099337748347</c:v>
                </c:pt>
                <c:pt idx="41">
                  <c:v>3.8461538461538463</c:v>
                </c:pt>
                <c:pt idx="42">
                  <c:v>2.0134228187919461</c:v>
                </c:pt>
                <c:pt idx="43">
                  <c:v>2.0202020202020203</c:v>
                </c:pt>
              </c:numCache>
            </c:numRef>
          </c:val>
        </c:ser>
        <c:ser>
          <c:idx val="2"/>
          <c:order val="2"/>
          <c:tx>
            <c:strRef>
              <c:f>vocabprofile!$B$23</c:f>
              <c:strCache>
                <c:ptCount val="1"/>
                <c:pt idx="0">
                  <c:v>awl%</c:v>
                </c:pt>
              </c:strCache>
            </c:strRef>
          </c:tx>
          <c:spPr>
            <a:solidFill>
              <a:schemeClr val="accent4">
                <a:lumMod val="40000"/>
                <a:lumOff val="60000"/>
              </a:schemeClr>
            </a:solidFill>
            <a:ln>
              <a:noFill/>
            </a:ln>
            <a:effectLst/>
          </c:spPr>
          <c:invertIfNegative val="0"/>
          <c:cat>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cat>
          <c:val>
            <c:numRef>
              <c:f>vocabprofile!$AP$23:$CG$23</c:f>
              <c:numCache>
                <c:formatCode>0</c:formatCode>
                <c:ptCount val="44"/>
                <c:pt idx="0">
                  <c:v>4.8780487804878048</c:v>
                </c:pt>
                <c:pt idx="1">
                  <c:v>17.880794701986755</c:v>
                </c:pt>
                <c:pt idx="2">
                  <c:v>8.8888888888888893</c:v>
                </c:pt>
                <c:pt idx="3">
                  <c:v>14.084507042253522</c:v>
                </c:pt>
                <c:pt idx="4">
                  <c:v>3.7037037037037033</c:v>
                </c:pt>
                <c:pt idx="5">
                  <c:v>14.018691588785046</c:v>
                </c:pt>
                <c:pt idx="6">
                  <c:v>0</c:v>
                </c:pt>
                <c:pt idx="7">
                  <c:v>15.66265060240964</c:v>
                </c:pt>
                <c:pt idx="8">
                  <c:v>8.695652173913043</c:v>
                </c:pt>
                <c:pt idx="9">
                  <c:v>17.647058823529413</c:v>
                </c:pt>
                <c:pt idx="10">
                  <c:v>10.526315789473683</c:v>
                </c:pt>
                <c:pt idx="11">
                  <c:v>12.149532710280374</c:v>
                </c:pt>
                <c:pt idx="12">
                  <c:v>13.392857142857142</c:v>
                </c:pt>
                <c:pt idx="13">
                  <c:v>12.5</c:v>
                </c:pt>
                <c:pt idx="14">
                  <c:v>15</c:v>
                </c:pt>
                <c:pt idx="15">
                  <c:v>16.463414634146343</c:v>
                </c:pt>
                <c:pt idx="16">
                  <c:v>3.9215686274509802</c:v>
                </c:pt>
                <c:pt idx="17">
                  <c:v>5.8823529411764701</c:v>
                </c:pt>
                <c:pt idx="18">
                  <c:v>9.9009900990099009</c:v>
                </c:pt>
                <c:pt idx="19">
                  <c:v>15.333333333333332</c:v>
                </c:pt>
                <c:pt idx="20">
                  <c:v>9.6153846153846168</c:v>
                </c:pt>
                <c:pt idx="21">
                  <c:v>12.5</c:v>
                </c:pt>
                <c:pt idx="22">
                  <c:v>6.3829787234042552</c:v>
                </c:pt>
                <c:pt idx="23">
                  <c:v>12.337662337662337</c:v>
                </c:pt>
                <c:pt idx="24">
                  <c:v>9.9173553719008272</c:v>
                </c:pt>
                <c:pt idx="25">
                  <c:v>16.923076923076923</c:v>
                </c:pt>
                <c:pt idx="26">
                  <c:v>11.235955056179774</c:v>
                </c:pt>
                <c:pt idx="27">
                  <c:v>9.433962264150944</c:v>
                </c:pt>
                <c:pt idx="28">
                  <c:v>8.7719298245614024</c:v>
                </c:pt>
                <c:pt idx="29">
                  <c:v>15.151515151515152</c:v>
                </c:pt>
                <c:pt idx="30">
                  <c:v>14.000000000000002</c:v>
                </c:pt>
                <c:pt idx="31">
                  <c:v>9.4202898550724647</c:v>
                </c:pt>
                <c:pt idx="32">
                  <c:v>7.3529411764705888</c:v>
                </c:pt>
                <c:pt idx="33">
                  <c:v>12</c:v>
                </c:pt>
                <c:pt idx="34">
                  <c:v>13.333333333333334</c:v>
                </c:pt>
                <c:pt idx="35">
                  <c:v>20</c:v>
                </c:pt>
                <c:pt idx="36">
                  <c:v>8.7719298245614024</c:v>
                </c:pt>
                <c:pt idx="37">
                  <c:v>12.605042016806722</c:v>
                </c:pt>
                <c:pt idx="38">
                  <c:v>3.4482758620689653</c:v>
                </c:pt>
                <c:pt idx="39">
                  <c:v>4.7619047619047619</c:v>
                </c:pt>
                <c:pt idx="40">
                  <c:v>12.582781456953644</c:v>
                </c:pt>
                <c:pt idx="41">
                  <c:v>20.192307692307693</c:v>
                </c:pt>
                <c:pt idx="42">
                  <c:v>6.0402684563758395</c:v>
                </c:pt>
                <c:pt idx="43">
                  <c:v>14.14141414141414</c:v>
                </c:pt>
              </c:numCache>
            </c:numRef>
          </c:val>
        </c:ser>
        <c:ser>
          <c:idx val="3"/>
          <c:order val="3"/>
          <c:tx>
            <c:strRef>
              <c:f>vocabprofile!$B$24</c:f>
              <c:strCache>
                <c:ptCount val="1"/>
                <c:pt idx="0">
                  <c:v>Fachvok%</c:v>
                </c:pt>
              </c:strCache>
            </c:strRef>
          </c:tx>
          <c:spPr>
            <a:solidFill>
              <a:schemeClr val="accent4"/>
            </a:solidFill>
            <a:ln>
              <a:noFill/>
            </a:ln>
            <a:effectLst/>
          </c:spPr>
          <c:invertIfNegative val="0"/>
          <c:cat>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cat>
          <c:val>
            <c:numRef>
              <c:f>vocabprofile!$AP$24:$CG$24</c:f>
              <c:numCache>
                <c:formatCode>0</c:formatCode>
                <c:ptCount val="44"/>
                <c:pt idx="0">
                  <c:v>14.634146341463413</c:v>
                </c:pt>
                <c:pt idx="1">
                  <c:v>9.9337748344370862</c:v>
                </c:pt>
                <c:pt idx="2">
                  <c:v>4.4444444444444446</c:v>
                </c:pt>
                <c:pt idx="3">
                  <c:v>2.8169014084507045</c:v>
                </c:pt>
                <c:pt idx="4">
                  <c:v>11.111111111111111</c:v>
                </c:pt>
                <c:pt idx="5">
                  <c:v>14.018691588785046</c:v>
                </c:pt>
                <c:pt idx="6">
                  <c:v>0</c:v>
                </c:pt>
                <c:pt idx="7">
                  <c:v>6.024096385542169</c:v>
                </c:pt>
                <c:pt idx="8">
                  <c:v>17.391304347826086</c:v>
                </c:pt>
                <c:pt idx="9">
                  <c:v>16.666666666666664</c:v>
                </c:pt>
                <c:pt idx="10">
                  <c:v>7.8947368421052628</c:v>
                </c:pt>
                <c:pt idx="11">
                  <c:v>13.084112149532709</c:v>
                </c:pt>
                <c:pt idx="12">
                  <c:v>8.0357142857142865</c:v>
                </c:pt>
                <c:pt idx="13">
                  <c:v>9.0277777777777768</c:v>
                </c:pt>
                <c:pt idx="14">
                  <c:v>8.3333333333333321</c:v>
                </c:pt>
                <c:pt idx="15">
                  <c:v>9.7560975609756095</c:v>
                </c:pt>
                <c:pt idx="16">
                  <c:v>11.76470588235294</c:v>
                </c:pt>
                <c:pt idx="17">
                  <c:v>18.627450980392158</c:v>
                </c:pt>
                <c:pt idx="18">
                  <c:v>6.9306930693069315</c:v>
                </c:pt>
                <c:pt idx="19">
                  <c:v>12</c:v>
                </c:pt>
                <c:pt idx="20">
                  <c:v>6.7307692307692308</c:v>
                </c:pt>
                <c:pt idx="21">
                  <c:v>11.607142857142858</c:v>
                </c:pt>
                <c:pt idx="22">
                  <c:v>19.148936170212767</c:v>
                </c:pt>
                <c:pt idx="23">
                  <c:v>12.337662337662337</c:v>
                </c:pt>
                <c:pt idx="24">
                  <c:v>13.223140495867769</c:v>
                </c:pt>
                <c:pt idx="25">
                  <c:v>10.76923076923077</c:v>
                </c:pt>
                <c:pt idx="26">
                  <c:v>19.101123595505616</c:v>
                </c:pt>
                <c:pt idx="27">
                  <c:v>13.20754716981132</c:v>
                </c:pt>
                <c:pt idx="28">
                  <c:v>16.666666666666664</c:v>
                </c:pt>
                <c:pt idx="29">
                  <c:v>14.393939393939394</c:v>
                </c:pt>
                <c:pt idx="30">
                  <c:v>8</c:v>
                </c:pt>
                <c:pt idx="31">
                  <c:v>9.4202898550724647</c:v>
                </c:pt>
                <c:pt idx="32">
                  <c:v>11.76470588235294</c:v>
                </c:pt>
                <c:pt idx="33">
                  <c:v>16</c:v>
                </c:pt>
                <c:pt idx="34">
                  <c:v>0</c:v>
                </c:pt>
                <c:pt idx="35">
                  <c:v>8.5714285714285712</c:v>
                </c:pt>
                <c:pt idx="36">
                  <c:v>24.561403508771928</c:v>
                </c:pt>
                <c:pt idx="37">
                  <c:v>18.487394957983195</c:v>
                </c:pt>
                <c:pt idx="38">
                  <c:v>5.1724137931034484</c:v>
                </c:pt>
                <c:pt idx="39">
                  <c:v>16.19047619047619</c:v>
                </c:pt>
                <c:pt idx="40">
                  <c:v>15.231788079470199</c:v>
                </c:pt>
                <c:pt idx="41">
                  <c:v>11.538461538461538</c:v>
                </c:pt>
                <c:pt idx="42">
                  <c:v>7.3825503355704702</c:v>
                </c:pt>
                <c:pt idx="43">
                  <c:v>14.14141414141414</c:v>
                </c:pt>
              </c:numCache>
            </c:numRef>
          </c:val>
        </c:ser>
        <c:ser>
          <c:idx val="4"/>
          <c:order val="4"/>
          <c:tx>
            <c:strRef>
              <c:f>vocabprofile!$B$25</c:f>
              <c:strCache>
                <c:ptCount val="1"/>
                <c:pt idx="0">
                  <c:v>Wortfehler%</c:v>
                </c:pt>
              </c:strCache>
            </c:strRef>
          </c:tx>
          <c:spPr>
            <a:solidFill>
              <a:srgbClr val="FF0000"/>
            </a:solidFill>
            <a:ln>
              <a:noFill/>
            </a:ln>
            <a:effectLst/>
          </c:spPr>
          <c:invertIfNegative val="0"/>
          <c:cat>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cat>
          <c:val>
            <c:numRef>
              <c:f>vocabprofile!$AP$25:$CG$25</c:f>
              <c:numCache>
                <c:formatCode>0</c:formatCode>
                <c:ptCount val="44"/>
                <c:pt idx="0">
                  <c:v>2.4390243902439024</c:v>
                </c:pt>
                <c:pt idx="1">
                  <c:v>1.3245033112582782</c:v>
                </c:pt>
                <c:pt idx="2">
                  <c:v>0</c:v>
                </c:pt>
                <c:pt idx="3">
                  <c:v>2.8169014084507045</c:v>
                </c:pt>
                <c:pt idx="4">
                  <c:v>1.8518518518518516</c:v>
                </c:pt>
                <c:pt idx="5">
                  <c:v>0</c:v>
                </c:pt>
                <c:pt idx="6">
                  <c:v>0</c:v>
                </c:pt>
                <c:pt idx="7">
                  <c:v>1.2048192771084338</c:v>
                </c:pt>
                <c:pt idx="8">
                  <c:v>2.8985507246376812</c:v>
                </c:pt>
                <c:pt idx="9">
                  <c:v>0.98039215686274506</c:v>
                </c:pt>
                <c:pt idx="10">
                  <c:v>5.2631578947368416</c:v>
                </c:pt>
                <c:pt idx="11">
                  <c:v>2.8037383177570092</c:v>
                </c:pt>
                <c:pt idx="12">
                  <c:v>0</c:v>
                </c:pt>
                <c:pt idx="13">
                  <c:v>0.69444444444444442</c:v>
                </c:pt>
                <c:pt idx="14">
                  <c:v>0.83333333333333337</c:v>
                </c:pt>
                <c:pt idx="15">
                  <c:v>3.0487804878048781</c:v>
                </c:pt>
                <c:pt idx="16">
                  <c:v>0.98039215686274506</c:v>
                </c:pt>
                <c:pt idx="17">
                  <c:v>5.8823529411764701</c:v>
                </c:pt>
                <c:pt idx="18">
                  <c:v>2.9702970297029703</c:v>
                </c:pt>
                <c:pt idx="19">
                  <c:v>3.3333333333333335</c:v>
                </c:pt>
                <c:pt idx="20">
                  <c:v>1.9230769230769231</c:v>
                </c:pt>
                <c:pt idx="21">
                  <c:v>1.7857142857142856</c:v>
                </c:pt>
                <c:pt idx="22">
                  <c:v>6.3829787234042552</c:v>
                </c:pt>
                <c:pt idx="23">
                  <c:v>1.2987012987012987</c:v>
                </c:pt>
                <c:pt idx="24">
                  <c:v>2.4793388429752068</c:v>
                </c:pt>
                <c:pt idx="25">
                  <c:v>0.76923076923076927</c:v>
                </c:pt>
                <c:pt idx="26">
                  <c:v>0</c:v>
                </c:pt>
                <c:pt idx="27">
                  <c:v>0</c:v>
                </c:pt>
                <c:pt idx="28">
                  <c:v>0</c:v>
                </c:pt>
                <c:pt idx="29">
                  <c:v>0</c:v>
                </c:pt>
                <c:pt idx="30">
                  <c:v>2</c:v>
                </c:pt>
                <c:pt idx="31">
                  <c:v>0.72463768115942029</c:v>
                </c:pt>
                <c:pt idx="32">
                  <c:v>0</c:v>
                </c:pt>
                <c:pt idx="33">
                  <c:v>0</c:v>
                </c:pt>
                <c:pt idx="34">
                  <c:v>0</c:v>
                </c:pt>
                <c:pt idx="35">
                  <c:v>5.7142857142857144</c:v>
                </c:pt>
                <c:pt idx="36">
                  <c:v>0</c:v>
                </c:pt>
                <c:pt idx="37">
                  <c:v>0</c:v>
                </c:pt>
                <c:pt idx="38">
                  <c:v>1.7241379310344827</c:v>
                </c:pt>
                <c:pt idx="39">
                  <c:v>2.8571428571428572</c:v>
                </c:pt>
                <c:pt idx="40">
                  <c:v>3.9735099337748347</c:v>
                </c:pt>
                <c:pt idx="41">
                  <c:v>2.8846153846153846</c:v>
                </c:pt>
                <c:pt idx="42">
                  <c:v>3.3557046979865772</c:v>
                </c:pt>
                <c:pt idx="43">
                  <c:v>5.0505050505050502</c:v>
                </c:pt>
              </c:numCache>
            </c:numRef>
          </c:val>
        </c:ser>
        <c:ser>
          <c:idx val="5"/>
          <c:order val="5"/>
          <c:tx>
            <c:strRef>
              <c:f>vocabprofile!$B$26</c:f>
              <c:strCache>
                <c:ptCount val="1"/>
                <c:pt idx="0">
                  <c:v>Ch.Formeln%</c:v>
                </c:pt>
              </c:strCache>
            </c:strRef>
          </c:tx>
          <c:spPr>
            <a:solidFill>
              <a:srgbClr val="92D050"/>
            </a:solidFill>
            <a:ln>
              <a:noFill/>
            </a:ln>
            <a:effectLst/>
          </c:spPr>
          <c:invertIfNegative val="0"/>
          <c:cat>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cat>
          <c:val>
            <c:numRef>
              <c:f>vocabprofile!$AP$26:$CG$26</c:f>
              <c:numCache>
                <c:formatCode>0</c:formatCode>
                <c:ptCount val="44"/>
                <c:pt idx="0">
                  <c:v>0</c:v>
                </c:pt>
                <c:pt idx="1">
                  <c:v>3.3112582781456954</c:v>
                </c:pt>
                <c:pt idx="2">
                  <c:v>0</c:v>
                </c:pt>
                <c:pt idx="3">
                  <c:v>1.4084507042253522</c:v>
                </c:pt>
                <c:pt idx="4">
                  <c:v>0.92592592592592582</c:v>
                </c:pt>
                <c:pt idx="5">
                  <c:v>0</c:v>
                </c:pt>
                <c:pt idx="6">
                  <c:v>10.526315789473683</c:v>
                </c:pt>
                <c:pt idx="7">
                  <c:v>1.2048192771084338</c:v>
                </c:pt>
                <c:pt idx="8">
                  <c:v>0</c:v>
                </c:pt>
                <c:pt idx="9">
                  <c:v>1.9607843137254901</c:v>
                </c:pt>
                <c:pt idx="10">
                  <c:v>0</c:v>
                </c:pt>
                <c:pt idx="11">
                  <c:v>0</c:v>
                </c:pt>
                <c:pt idx="12">
                  <c:v>4.4642857142857144</c:v>
                </c:pt>
                <c:pt idx="13">
                  <c:v>3.4722222222222223</c:v>
                </c:pt>
                <c:pt idx="14">
                  <c:v>0</c:v>
                </c:pt>
                <c:pt idx="15">
                  <c:v>0.6097560975609756</c:v>
                </c:pt>
                <c:pt idx="16">
                  <c:v>1.9607843137254901</c:v>
                </c:pt>
                <c:pt idx="17">
                  <c:v>0</c:v>
                </c:pt>
                <c:pt idx="18">
                  <c:v>0</c:v>
                </c:pt>
                <c:pt idx="19">
                  <c:v>0</c:v>
                </c:pt>
                <c:pt idx="20">
                  <c:v>1.9230769230769231</c:v>
                </c:pt>
                <c:pt idx="21">
                  <c:v>0</c:v>
                </c:pt>
                <c:pt idx="22">
                  <c:v>0</c:v>
                </c:pt>
                <c:pt idx="23">
                  <c:v>5.8441558441558437</c:v>
                </c:pt>
                <c:pt idx="24">
                  <c:v>0</c:v>
                </c:pt>
                <c:pt idx="25">
                  <c:v>4.6153846153846159</c:v>
                </c:pt>
                <c:pt idx="26">
                  <c:v>0</c:v>
                </c:pt>
                <c:pt idx="27">
                  <c:v>9.433962264150944</c:v>
                </c:pt>
                <c:pt idx="28">
                  <c:v>0.8771929824561403</c:v>
                </c:pt>
                <c:pt idx="29">
                  <c:v>9.8484848484848477</c:v>
                </c:pt>
                <c:pt idx="30">
                  <c:v>0</c:v>
                </c:pt>
                <c:pt idx="31">
                  <c:v>5.0724637681159424</c:v>
                </c:pt>
                <c:pt idx="32">
                  <c:v>0</c:v>
                </c:pt>
                <c:pt idx="33">
                  <c:v>0</c:v>
                </c:pt>
                <c:pt idx="34">
                  <c:v>13.333333333333334</c:v>
                </c:pt>
                <c:pt idx="35">
                  <c:v>2.8571428571428572</c:v>
                </c:pt>
                <c:pt idx="36">
                  <c:v>0</c:v>
                </c:pt>
                <c:pt idx="37">
                  <c:v>4.2016806722689077</c:v>
                </c:pt>
                <c:pt idx="38">
                  <c:v>8.6206896551724146</c:v>
                </c:pt>
                <c:pt idx="39">
                  <c:v>0</c:v>
                </c:pt>
                <c:pt idx="40">
                  <c:v>1.3245033112582782</c:v>
                </c:pt>
                <c:pt idx="41">
                  <c:v>2.8846153846153846</c:v>
                </c:pt>
                <c:pt idx="42">
                  <c:v>0.67114093959731547</c:v>
                </c:pt>
                <c:pt idx="43">
                  <c:v>1.0101010101010102</c:v>
                </c:pt>
              </c:numCache>
            </c:numRef>
          </c:val>
        </c:ser>
        <c:dLbls>
          <c:showLegendKey val="0"/>
          <c:showVal val="0"/>
          <c:showCatName val="0"/>
          <c:showSerName val="0"/>
          <c:showPercent val="0"/>
          <c:showBubbleSize val="0"/>
        </c:dLbls>
        <c:gapWidth val="55"/>
        <c:overlap val="100"/>
        <c:axId val="504521816"/>
        <c:axId val="504525344"/>
      </c:barChart>
      <c:scatterChart>
        <c:scatterStyle val="lineMarker"/>
        <c:varyColors val="0"/>
        <c:ser>
          <c:idx val="6"/>
          <c:order val="6"/>
          <c:tx>
            <c:strRef>
              <c:f>vocabprofile!$B$27</c:f>
              <c:strCache>
                <c:ptCount val="1"/>
                <c:pt idx="0">
                  <c:v>Gesamtwörter</c:v>
                </c:pt>
              </c:strCache>
            </c:strRef>
          </c:tx>
          <c:spPr>
            <a:ln w="25400" cap="rnd">
              <a:noFill/>
              <a:round/>
            </a:ln>
            <a:effectLst/>
          </c:spPr>
          <c:marker>
            <c:symbol val="x"/>
            <c:size val="5"/>
            <c:spPr>
              <a:noFill/>
              <a:ln w="12700">
                <a:solidFill>
                  <a:schemeClr val="accent1">
                    <a:lumMod val="60000"/>
                  </a:schemeClr>
                </a:solidFill>
              </a:ln>
              <a:effectLst/>
            </c:spPr>
          </c:marker>
          <c:dPt>
            <c:idx val="1"/>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3"/>
            <c:marker>
              <c:symbol val="x"/>
              <c:size val="5"/>
              <c:spPr>
                <a:noFill/>
                <a:ln w="12700">
                  <a:solidFill>
                    <a:schemeClr val="accent1">
                      <a:lumMod val="60000"/>
                    </a:schemeClr>
                  </a:solidFill>
                </a:ln>
                <a:effectLst/>
              </c:spPr>
            </c:marker>
            <c:bubble3D val="0"/>
            <c:spPr>
              <a:ln w="25400" cap="rnd">
                <a:solidFill>
                  <a:schemeClr val="accent5"/>
                </a:solidFill>
                <a:round/>
              </a:ln>
              <a:effectLst/>
            </c:spPr>
          </c:dPt>
          <c:dPt>
            <c:idx val="5"/>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7"/>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9"/>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11"/>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13"/>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15"/>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17"/>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19"/>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21"/>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23"/>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25"/>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27"/>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29"/>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31"/>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33"/>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35"/>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37"/>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39"/>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41"/>
            <c:marker>
              <c:symbol val="x"/>
              <c:size val="5"/>
              <c:spPr>
                <a:noFill/>
                <a:ln w="12700">
                  <a:solidFill>
                    <a:schemeClr val="accent1">
                      <a:lumMod val="60000"/>
                    </a:schemeClr>
                  </a:solidFill>
                </a:ln>
                <a:effectLst/>
              </c:spPr>
            </c:marker>
            <c:bubble3D val="0"/>
            <c:spPr>
              <a:ln w="12700" cap="rnd">
                <a:solidFill>
                  <a:schemeClr val="accent5"/>
                </a:solidFill>
                <a:round/>
              </a:ln>
              <a:effectLst/>
            </c:spPr>
          </c:dPt>
          <c:dPt>
            <c:idx val="43"/>
            <c:marker>
              <c:symbol val="x"/>
              <c:size val="5"/>
              <c:spPr>
                <a:noFill/>
                <a:ln w="12700">
                  <a:solidFill>
                    <a:schemeClr val="accent1">
                      <a:lumMod val="60000"/>
                    </a:schemeClr>
                  </a:solidFill>
                </a:ln>
                <a:effectLst/>
              </c:spPr>
            </c:marker>
            <c:bubble3D val="0"/>
            <c:spPr>
              <a:ln w="12700" cap="rnd">
                <a:solidFill>
                  <a:schemeClr val="accent5"/>
                </a:solidFill>
                <a:round/>
              </a:ln>
              <a:effectLst/>
            </c:spPr>
          </c:dPt>
          <c:xVal>
            <c:strRef>
              <c:f>vocabprofile!$AP$20:$CG$20</c:f>
              <c:strCache>
                <c:ptCount val="44"/>
                <c:pt idx="0">
                  <c:v>hie05_vt</c:v>
                </c:pt>
                <c:pt idx="1">
                  <c:v>hie05_nt</c:v>
                </c:pt>
                <c:pt idx="2">
                  <c:v>hie06_vt</c:v>
                </c:pt>
                <c:pt idx="3">
                  <c:v>hie06_nt</c:v>
                </c:pt>
                <c:pt idx="4">
                  <c:v>hie07_vt</c:v>
                </c:pt>
                <c:pt idx="5">
                  <c:v>hie07_nt</c:v>
                </c:pt>
                <c:pt idx="6">
                  <c:v>hie08_vt</c:v>
                </c:pt>
                <c:pt idx="7">
                  <c:v>hie08_nt</c:v>
                </c:pt>
                <c:pt idx="8">
                  <c:v>hie11_vt</c:v>
                </c:pt>
                <c:pt idx="9">
                  <c:v>hie11_nt</c:v>
                </c:pt>
                <c:pt idx="10">
                  <c:v>hie13_vt</c:v>
                </c:pt>
                <c:pt idx="11">
                  <c:v>hie13_nt</c:v>
                </c:pt>
                <c:pt idx="12">
                  <c:v>hie17_vt</c:v>
                </c:pt>
                <c:pt idx="13">
                  <c:v>hie17_nt</c:v>
                </c:pt>
                <c:pt idx="14">
                  <c:v>hie19_vt</c:v>
                </c:pt>
                <c:pt idx="15">
                  <c:v>hie19_nt</c:v>
                </c:pt>
                <c:pt idx="16">
                  <c:v>hie20_vt</c:v>
                </c:pt>
                <c:pt idx="17">
                  <c:v>hie20_nt</c:v>
                </c:pt>
                <c:pt idx="18">
                  <c:v>hie22_vt</c:v>
                </c:pt>
                <c:pt idx="19">
                  <c:v>hie22_nt</c:v>
                </c:pt>
                <c:pt idx="20">
                  <c:v>hie24_vt</c:v>
                </c:pt>
                <c:pt idx="21">
                  <c:v>hie24_nt</c:v>
                </c:pt>
                <c:pt idx="22">
                  <c:v>hie28_vt</c:v>
                </c:pt>
                <c:pt idx="23">
                  <c:v>hie28_nt</c:v>
                </c:pt>
                <c:pt idx="24">
                  <c:v>hie30_vt</c:v>
                </c:pt>
                <c:pt idx="25">
                  <c:v>hie30_nt</c:v>
                </c:pt>
                <c:pt idx="26">
                  <c:v>hie34_vt</c:v>
                </c:pt>
                <c:pt idx="27">
                  <c:v>hie34_nt</c:v>
                </c:pt>
                <c:pt idx="28">
                  <c:v>hie35_vt</c:v>
                </c:pt>
                <c:pt idx="29">
                  <c:v>hie35_nt</c:v>
                </c:pt>
                <c:pt idx="30">
                  <c:v>hie36_vt</c:v>
                </c:pt>
                <c:pt idx="31">
                  <c:v>hie36_nt</c:v>
                </c:pt>
                <c:pt idx="32">
                  <c:v>hie42_vt</c:v>
                </c:pt>
                <c:pt idx="33">
                  <c:v>hie42_nt</c:v>
                </c:pt>
                <c:pt idx="34">
                  <c:v>hie43_vt</c:v>
                </c:pt>
                <c:pt idx="35">
                  <c:v>hie43_nt</c:v>
                </c:pt>
                <c:pt idx="36">
                  <c:v>hie44_vt</c:v>
                </c:pt>
                <c:pt idx="37">
                  <c:v>hie44_nt</c:v>
                </c:pt>
                <c:pt idx="38">
                  <c:v>hie48_vt</c:v>
                </c:pt>
                <c:pt idx="39">
                  <c:v>hie48_nt</c:v>
                </c:pt>
                <c:pt idx="40">
                  <c:v>hie50_vt</c:v>
                </c:pt>
                <c:pt idx="41">
                  <c:v>hie50_nt</c:v>
                </c:pt>
                <c:pt idx="42">
                  <c:v>hie52_vt</c:v>
                </c:pt>
                <c:pt idx="43">
                  <c:v>hie52_nt</c:v>
                </c:pt>
              </c:strCache>
            </c:strRef>
          </c:xVal>
          <c:yVal>
            <c:numRef>
              <c:f>vocabprofile!$AP$27:$CG$27</c:f>
              <c:numCache>
                <c:formatCode>General</c:formatCode>
                <c:ptCount val="44"/>
                <c:pt idx="0">
                  <c:v>41</c:v>
                </c:pt>
                <c:pt idx="1">
                  <c:v>151</c:v>
                </c:pt>
                <c:pt idx="2">
                  <c:v>45</c:v>
                </c:pt>
                <c:pt idx="3">
                  <c:v>71</c:v>
                </c:pt>
                <c:pt idx="4">
                  <c:v>108</c:v>
                </c:pt>
                <c:pt idx="5">
                  <c:v>107</c:v>
                </c:pt>
                <c:pt idx="6">
                  <c:v>19</c:v>
                </c:pt>
                <c:pt idx="7">
                  <c:v>83</c:v>
                </c:pt>
                <c:pt idx="8">
                  <c:v>69</c:v>
                </c:pt>
                <c:pt idx="9">
                  <c:v>102</c:v>
                </c:pt>
                <c:pt idx="10">
                  <c:v>76</c:v>
                </c:pt>
                <c:pt idx="11">
                  <c:v>107</c:v>
                </c:pt>
                <c:pt idx="12">
                  <c:v>112</c:v>
                </c:pt>
                <c:pt idx="13">
                  <c:v>144</c:v>
                </c:pt>
                <c:pt idx="14">
                  <c:v>120</c:v>
                </c:pt>
                <c:pt idx="15">
                  <c:v>164</c:v>
                </c:pt>
                <c:pt idx="16">
                  <c:v>102</c:v>
                </c:pt>
                <c:pt idx="17">
                  <c:v>102</c:v>
                </c:pt>
                <c:pt idx="18">
                  <c:v>101</c:v>
                </c:pt>
                <c:pt idx="19">
                  <c:v>150</c:v>
                </c:pt>
                <c:pt idx="20">
                  <c:v>104</c:v>
                </c:pt>
                <c:pt idx="21">
                  <c:v>112</c:v>
                </c:pt>
                <c:pt idx="22">
                  <c:v>47</c:v>
                </c:pt>
                <c:pt idx="23">
                  <c:v>154</c:v>
                </c:pt>
                <c:pt idx="24">
                  <c:v>121</c:v>
                </c:pt>
                <c:pt idx="25">
                  <c:v>130</c:v>
                </c:pt>
                <c:pt idx="26">
                  <c:v>89</c:v>
                </c:pt>
                <c:pt idx="27">
                  <c:v>53</c:v>
                </c:pt>
                <c:pt idx="28">
                  <c:v>114</c:v>
                </c:pt>
                <c:pt idx="29">
                  <c:v>132</c:v>
                </c:pt>
                <c:pt idx="30">
                  <c:v>50</c:v>
                </c:pt>
                <c:pt idx="31">
                  <c:v>138</c:v>
                </c:pt>
                <c:pt idx="32">
                  <c:v>68</c:v>
                </c:pt>
                <c:pt idx="33">
                  <c:v>100</c:v>
                </c:pt>
                <c:pt idx="34">
                  <c:v>15</c:v>
                </c:pt>
                <c:pt idx="35">
                  <c:v>35</c:v>
                </c:pt>
                <c:pt idx="36">
                  <c:v>57</c:v>
                </c:pt>
                <c:pt idx="37">
                  <c:v>119</c:v>
                </c:pt>
                <c:pt idx="38">
                  <c:v>58</c:v>
                </c:pt>
                <c:pt idx="39">
                  <c:v>105</c:v>
                </c:pt>
                <c:pt idx="40">
                  <c:v>151</c:v>
                </c:pt>
                <c:pt idx="41">
                  <c:v>104</c:v>
                </c:pt>
                <c:pt idx="42">
                  <c:v>149</c:v>
                </c:pt>
                <c:pt idx="43">
                  <c:v>99</c:v>
                </c:pt>
              </c:numCache>
            </c:numRef>
          </c:yVal>
          <c:smooth val="0"/>
        </c:ser>
        <c:dLbls>
          <c:showLegendKey val="0"/>
          <c:showVal val="0"/>
          <c:showCatName val="0"/>
          <c:showSerName val="0"/>
          <c:showPercent val="0"/>
          <c:showBubbleSize val="0"/>
        </c:dLbls>
        <c:axId val="504525736"/>
        <c:axId val="504523384"/>
      </c:scatterChart>
      <c:catAx>
        <c:axId val="504521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5344"/>
        <c:crosses val="autoZero"/>
        <c:auto val="1"/>
        <c:lblAlgn val="ctr"/>
        <c:lblOffset val="100"/>
        <c:noMultiLvlLbl val="0"/>
      </c:catAx>
      <c:valAx>
        <c:axId val="50452534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 Gesamtwortzahl</a:t>
                </a:r>
                <a:r>
                  <a:rPr lang="de-DE" baseline="0"/>
                  <a:t> / %</a:t>
                </a:r>
                <a:endParaRPr lang="de-D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1816"/>
        <c:crosses val="autoZero"/>
        <c:crossBetween val="between"/>
      </c:valAx>
      <c:valAx>
        <c:axId val="504523384"/>
        <c:scaling>
          <c:orientation val="minMax"/>
          <c:max val="20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Textlänge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4525736"/>
        <c:crosses val="max"/>
        <c:crossBetween val="midCat"/>
      </c:valAx>
      <c:valAx>
        <c:axId val="504525736"/>
        <c:scaling>
          <c:orientation val="minMax"/>
        </c:scaling>
        <c:delete val="1"/>
        <c:axPos val="b"/>
        <c:numFmt formatCode="General" sourceLinked="1"/>
        <c:majorTickMark val="out"/>
        <c:minorTickMark val="none"/>
        <c:tickLblPos val="nextTo"/>
        <c:crossAx val="504523384"/>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vocabprofile!$EA$21</c:f>
              <c:strCache>
                <c:ptCount val="1"/>
                <c:pt idx="0">
                  <c:v>k1%</c:v>
                </c:pt>
              </c:strCache>
            </c:strRef>
          </c:tx>
          <c:spPr>
            <a:solidFill>
              <a:schemeClr val="accent1">
                <a:lumMod val="40000"/>
                <a:lumOff val="60000"/>
              </a:schemeClr>
            </a:solidFill>
            <a:ln>
              <a:noFill/>
            </a:ln>
            <a:effectLst/>
          </c:spPr>
          <c:invertIfNegative val="0"/>
          <c:cat>
            <c:strRef>
              <c:f>vocabprofile!$EB$20:$ED$20</c:f>
              <c:strCache>
                <c:ptCount val="3"/>
                <c:pt idx="0">
                  <c:v>hie</c:v>
                </c:pt>
                <c:pt idx="1">
                  <c:v>f-a</c:v>
                </c:pt>
                <c:pt idx="2">
                  <c:v>ona</c:v>
                </c:pt>
              </c:strCache>
            </c:strRef>
          </c:cat>
          <c:val>
            <c:numRef>
              <c:f>vocabprofile!$EB$21:$ED$21</c:f>
              <c:numCache>
                <c:formatCode>0</c:formatCode>
                <c:ptCount val="3"/>
                <c:pt idx="0">
                  <c:v>51.401869158878498</c:v>
                </c:pt>
                <c:pt idx="1">
                  <c:v>55.172413793103445</c:v>
                </c:pt>
                <c:pt idx="2">
                  <c:v>53.01204819277109</c:v>
                </c:pt>
              </c:numCache>
            </c:numRef>
          </c:val>
        </c:ser>
        <c:ser>
          <c:idx val="1"/>
          <c:order val="1"/>
          <c:tx>
            <c:strRef>
              <c:f>vocabprofile!$EA$22</c:f>
              <c:strCache>
                <c:ptCount val="1"/>
                <c:pt idx="0">
                  <c:v>k2%</c:v>
                </c:pt>
              </c:strCache>
            </c:strRef>
          </c:tx>
          <c:spPr>
            <a:solidFill>
              <a:schemeClr val="accent1"/>
            </a:solidFill>
            <a:ln>
              <a:noFill/>
            </a:ln>
            <a:effectLst/>
          </c:spPr>
          <c:invertIfNegative val="0"/>
          <c:cat>
            <c:strRef>
              <c:f>vocabprofile!$EB$20:$ED$20</c:f>
              <c:strCache>
                <c:ptCount val="3"/>
                <c:pt idx="0">
                  <c:v>hie</c:v>
                </c:pt>
                <c:pt idx="1">
                  <c:v>f-a</c:v>
                </c:pt>
                <c:pt idx="2">
                  <c:v>ona</c:v>
                </c:pt>
              </c:strCache>
            </c:strRef>
          </c:cat>
          <c:val>
            <c:numRef>
              <c:f>vocabprofile!$EB$22:$ED$22</c:f>
              <c:numCache>
                <c:formatCode>0</c:formatCode>
                <c:ptCount val="3"/>
                <c:pt idx="0">
                  <c:v>7.9439252336448591</c:v>
                </c:pt>
                <c:pt idx="1">
                  <c:v>4.3103448275862073</c:v>
                </c:pt>
                <c:pt idx="2">
                  <c:v>5.4216867469879517</c:v>
                </c:pt>
              </c:numCache>
            </c:numRef>
          </c:val>
        </c:ser>
        <c:ser>
          <c:idx val="2"/>
          <c:order val="2"/>
          <c:tx>
            <c:strRef>
              <c:f>vocabprofile!$EA$23</c:f>
              <c:strCache>
                <c:ptCount val="1"/>
                <c:pt idx="0">
                  <c:v>awl%</c:v>
                </c:pt>
              </c:strCache>
            </c:strRef>
          </c:tx>
          <c:spPr>
            <a:solidFill>
              <a:schemeClr val="accent4">
                <a:lumMod val="40000"/>
                <a:lumOff val="60000"/>
              </a:schemeClr>
            </a:solidFill>
            <a:ln>
              <a:noFill/>
            </a:ln>
            <a:effectLst/>
          </c:spPr>
          <c:invertIfNegative val="0"/>
          <c:cat>
            <c:strRef>
              <c:f>vocabprofile!$EB$20:$ED$20</c:f>
              <c:strCache>
                <c:ptCount val="3"/>
                <c:pt idx="0">
                  <c:v>hie</c:v>
                </c:pt>
                <c:pt idx="1">
                  <c:v>f-a</c:v>
                </c:pt>
                <c:pt idx="2">
                  <c:v>ona</c:v>
                </c:pt>
              </c:strCache>
            </c:strRef>
          </c:cat>
          <c:val>
            <c:numRef>
              <c:f>vocabprofile!$EB$23:$ED$23</c:f>
              <c:numCache>
                <c:formatCode>0</c:formatCode>
                <c:ptCount val="3"/>
                <c:pt idx="0">
                  <c:v>13.551401869158877</c:v>
                </c:pt>
                <c:pt idx="1">
                  <c:v>16.379310344827587</c:v>
                </c:pt>
                <c:pt idx="2">
                  <c:v>15.060240963855422</c:v>
                </c:pt>
              </c:numCache>
            </c:numRef>
          </c:val>
        </c:ser>
        <c:ser>
          <c:idx val="3"/>
          <c:order val="3"/>
          <c:tx>
            <c:strRef>
              <c:f>vocabprofile!$EA$24</c:f>
              <c:strCache>
                <c:ptCount val="1"/>
                <c:pt idx="0">
                  <c:v>fachvok%</c:v>
                </c:pt>
              </c:strCache>
            </c:strRef>
          </c:tx>
          <c:spPr>
            <a:solidFill>
              <a:schemeClr val="accent4"/>
            </a:solidFill>
            <a:ln>
              <a:noFill/>
            </a:ln>
            <a:effectLst/>
          </c:spPr>
          <c:invertIfNegative val="0"/>
          <c:cat>
            <c:strRef>
              <c:f>vocabprofile!$EB$20:$ED$20</c:f>
              <c:strCache>
                <c:ptCount val="3"/>
                <c:pt idx="0">
                  <c:v>hie</c:v>
                </c:pt>
                <c:pt idx="1">
                  <c:v>f-a</c:v>
                </c:pt>
                <c:pt idx="2">
                  <c:v>ona</c:v>
                </c:pt>
              </c:strCache>
            </c:strRef>
          </c:cat>
          <c:val>
            <c:numRef>
              <c:f>vocabprofile!$EB$24:$ED$24</c:f>
              <c:numCache>
                <c:formatCode>0</c:formatCode>
                <c:ptCount val="3"/>
                <c:pt idx="0">
                  <c:v>20.5607476635514</c:v>
                </c:pt>
                <c:pt idx="1">
                  <c:v>19.827586206896552</c:v>
                </c:pt>
                <c:pt idx="2">
                  <c:v>22.289156626506024</c:v>
                </c:pt>
              </c:numCache>
            </c:numRef>
          </c:val>
        </c:ser>
        <c:ser>
          <c:idx val="4"/>
          <c:order val="4"/>
          <c:tx>
            <c:strRef>
              <c:f>vocabprofile!$EA$25</c:f>
              <c:strCache>
                <c:ptCount val="1"/>
                <c:pt idx="0">
                  <c:v>wortfehler%</c:v>
                </c:pt>
              </c:strCache>
            </c:strRef>
          </c:tx>
          <c:spPr>
            <a:solidFill>
              <a:srgbClr val="FF0000"/>
            </a:solidFill>
            <a:ln>
              <a:noFill/>
            </a:ln>
            <a:effectLst/>
          </c:spPr>
          <c:invertIfNegative val="0"/>
          <c:cat>
            <c:strRef>
              <c:f>vocabprofile!$EB$20:$ED$20</c:f>
              <c:strCache>
                <c:ptCount val="3"/>
                <c:pt idx="0">
                  <c:v>hie</c:v>
                </c:pt>
                <c:pt idx="1">
                  <c:v>f-a</c:v>
                </c:pt>
                <c:pt idx="2">
                  <c:v>ona</c:v>
                </c:pt>
              </c:strCache>
            </c:strRef>
          </c:cat>
          <c:val>
            <c:numRef>
              <c:f>vocabprofile!$EB$25:$ED$25</c:f>
              <c:numCache>
                <c:formatCode>0</c:formatCode>
                <c:ptCount val="3"/>
                <c:pt idx="0">
                  <c:v>3.7383177570093453</c:v>
                </c:pt>
                <c:pt idx="1">
                  <c:v>1.7241379310344827</c:v>
                </c:pt>
                <c:pt idx="2">
                  <c:v>1.2048192771084338</c:v>
                </c:pt>
              </c:numCache>
            </c:numRef>
          </c:val>
        </c:ser>
        <c:ser>
          <c:idx val="5"/>
          <c:order val="5"/>
          <c:tx>
            <c:strRef>
              <c:f>vocabprofile!$EA$26</c:f>
              <c:strCache>
                <c:ptCount val="1"/>
                <c:pt idx="0">
                  <c:v>ch.formeln%</c:v>
                </c:pt>
              </c:strCache>
            </c:strRef>
          </c:tx>
          <c:spPr>
            <a:solidFill>
              <a:srgbClr val="92D050"/>
            </a:solidFill>
            <a:ln>
              <a:noFill/>
            </a:ln>
            <a:effectLst/>
          </c:spPr>
          <c:invertIfNegative val="0"/>
          <c:cat>
            <c:strRef>
              <c:f>vocabprofile!$EB$20:$ED$20</c:f>
              <c:strCache>
                <c:ptCount val="3"/>
                <c:pt idx="0">
                  <c:v>hie</c:v>
                </c:pt>
                <c:pt idx="1">
                  <c:v>f-a</c:v>
                </c:pt>
                <c:pt idx="2">
                  <c:v>ona</c:v>
                </c:pt>
              </c:strCache>
            </c:strRef>
          </c:cat>
          <c:val>
            <c:numRef>
              <c:f>vocabprofile!$EB$26:$ED$26</c:f>
              <c:numCache>
                <c:formatCode>0</c:formatCode>
                <c:ptCount val="3"/>
                <c:pt idx="0">
                  <c:v>2.8037383177570092</c:v>
                </c:pt>
                <c:pt idx="1">
                  <c:v>2.5862068965517242</c:v>
                </c:pt>
                <c:pt idx="2">
                  <c:v>3.0120481927710845</c:v>
                </c:pt>
              </c:numCache>
            </c:numRef>
          </c:val>
        </c:ser>
        <c:dLbls>
          <c:showLegendKey val="0"/>
          <c:showVal val="0"/>
          <c:showCatName val="0"/>
          <c:showSerName val="0"/>
          <c:showPercent val="0"/>
          <c:showBubbleSize val="0"/>
        </c:dLbls>
        <c:gapWidth val="55"/>
        <c:overlap val="100"/>
        <c:axId val="381142464"/>
        <c:axId val="381140896"/>
      </c:barChart>
      <c:catAx>
        <c:axId val="38114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1140896"/>
        <c:crosses val="autoZero"/>
        <c:auto val="1"/>
        <c:lblAlgn val="ctr"/>
        <c:lblOffset val="100"/>
        <c:noMultiLvlLbl val="0"/>
      </c:catAx>
      <c:valAx>
        <c:axId val="3811408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 allen</a:t>
                </a:r>
                <a:r>
                  <a:rPr lang="de-DE" baseline="0"/>
                  <a:t> Wörtern / %</a:t>
                </a:r>
                <a:endParaRPr lang="de-D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114246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de-DE"/>
          </a:p>
        </c:txPr>
      </c:dTable>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vocabprofile!$DR$21</c:f>
              <c:strCache>
                <c:ptCount val="1"/>
                <c:pt idx="0">
                  <c:v>k1</c:v>
                </c:pt>
              </c:strCache>
            </c:strRef>
          </c:tx>
          <c:spPr>
            <a:solidFill>
              <a:schemeClr val="accent1">
                <a:lumMod val="40000"/>
                <a:lumOff val="60000"/>
              </a:schemeClr>
            </a:solidFill>
            <a:ln>
              <a:noFill/>
            </a:ln>
            <a:effectLst/>
          </c:spPr>
          <c:invertIfNegative val="0"/>
          <c:cat>
            <c:strRef>
              <c:f>vocabprofile!$DS$20:$DX$20</c:f>
              <c:strCache>
                <c:ptCount val="6"/>
                <c:pt idx="0">
                  <c:v>vt hie</c:v>
                </c:pt>
                <c:pt idx="1">
                  <c:v>nt hie</c:v>
                </c:pt>
                <c:pt idx="2">
                  <c:v>vt f-a</c:v>
                </c:pt>
                <c:pt idx="3">
                  <c:v>nt f-a</c:v>
                </c:pt>
                <c:pt idx="4">
                  <c:v>vt ona</c:v>
                </c:pt>
                <c:pt idx="5">
                  <c:v>nt ona</c:v>
                </c:pt>
              </c:strCache>
            </c:strRef>
          </c:cat>
          <c:val>
            <c:numRef>
              <c:f>vocabprofile!$DS$21:$DX$21</c:f>
              <c:numCache>
                <c:formatCode>0</c:formatCode>
                <c:ptCount val="6"/>
                <c:pt idx="0">
                  <c:v>70.440251572327043</c:v>
                </c:pt>
                <c:pt idx="1">
                  <c:v>65.198237885462547</c:v>
                </c:pt>
                <c:pt idx="2">
                  <c:v>72.483221476510067</c:v>
                </c:pt>
                <c:pt idx="3">
                  <c:v>69.109947643979055</c:v>
                </c:pt>
                <c:pt idx="4">
                  <c:v>78.145695364238406</c:v>
                </c:pt>
                <c:pt idx="5">
                  <c:v>69.230769230769226</c:v>
                </c:pt>
              </c:numCache>
            </c:numRef>
          </c:val>
        </c:ser>
        <c:ser>
          <c:idx val="1"/>
          <c:order val="1"/>
          <c:tx>
            <c:strRef>
              <c:f>vocabprofile!$DR$22</c:f>
              <c:strCache>
                <c:ptCount val="1"/>
                <c:pt idx="0">
                  <c:v>k2</c:v>
                </c:pt>
              </c:strCache>
            </c:strRef>
          </c:tx>
          <c:spPr>
            <a:solidFill>
              <a:schemeClr val="accent1"/>
            </a:solidFill>
            <a:ln>
              <a:noFill/>
            </a:ln>
            <a:effectLst/>
          </c:spPr>
          <c:invertIfNegative val="0"/>
          <c:cat>
            <c:strRef>
              <c:f>vocabprofile!$DS$20:$DX$20</c:f>
              <c:strCache>
                <c:ptCount val="6"/>
                <c:pt idx="0">
                  <c:v>vt hie</c:v>
                </c:pt>
                <c:pt idx="1">
                  <c:v>nt hie</c:v>
                </c:pt>
                <c:pt idx="2">
                  <c:v>vt f-a</c:v>
                </c:pt>
                <c:pt idx="3">
                  <c:v>nt f-a</c:v>
                </c:pt>
                <c:pt idx="4">
                  <c:v>vt ona</c:v>
                </c:pt>
                <c:pt idx="5">
                  <c:v>nt ona</c:v>
                </c:pt>
              </c:strCache>
            </c:strRef>
          </c:cat>
          <c:val>
            <c:numRef>
              <c:f>vocabprofile!$DS$22:$DX$22</c:f>
              <c:numCache>
                <c:formatCode>0</c:formatCode>
                <c:ptCount val="6"/>
                <c:pt idx="0">
                  <c:v>2.5157232704402519</c:v>
                </c:pt>
                <c:pt idx="1">
                  <c:v>0.88105726872246704</c:v>
                </c:pt>
                <c:pt idx="2">
                  <c:v>1.3422818791946309</c:v>
                </c:pt>
                <c:pt idx="3">
                  <c:v>1.0471204188481675</c:v>
                </c:pt>
                <c:pt idx="4">
                  <c:v>4.6357615894039732</c:v>
                </c:pt>
                <c:pt idx="5">
                  <c:v>0.76923076923076927</c:v>
                </c:pt>
              </c:numCache>
            </c:numRef>
          </c:val>
        </c:ser>
        <c:ser>
          <c:idx val="2"/>
          <c:order val="2"/>
          <c:tx>
            <c:strRef>
              <c:f>vocabprofile!$DR$23</c:f>
              <c:strCache>
                <c:ptCount val="1"/>
                <c:pt idx="0">
                  <c:v>awl</c:v>
                </c:pt>
              </c:strCache>
            </c:strRef>
          </c:tx>
          <c:spPr>
            <a:solidFill>
              <a:schemeClr val="accent4">
                <a:lumMod val="40000"/>
                <a:lumOff val="60000"/>
              </a:schemeClr>
            </a:solidFill>
            <a:ln>
              <a:noFill/>
            </a:ln>
            <a:effectLst/>
          </c:spPr>
          <c:invertIfNegative val="0"/>
          <c:cat>
            <c:strRef>
              <c:f>vocabprofile!$DS$20:$DX$20</c:f>
              <c:strCache>
                <c:ptCount val="6"/>
                <c:pt idx="0">
                  <c:v>vt hie</c:v>
                </c:pt>
                <c:pt idx="1">
                  <c:v>nt hie</c:v>
                </c:pt>
                <c:pt idx="2">
                  <c:v>vt f-a</c:v>
                </c:pt>
                <c:pt idx="3">
                  <c:v>nt f-a</c:v>
                </c:pt>
                <c:pt idx="4">
                  <c:v>vt ona</c:v>
                </c:pt>
                <c:pt idx="5">
                  <c:v>nt ona</c:v>
                </c:pt>
              </c:strCache>
            </c:strRef>
          </c:cat>
          <c:val>
            <c:numRef>
              <c:f>vocabprofile!$DS$23:$DX$23</c:f>
              <c:numCache>
                <c:formatCode>0</c:formatCode>
                <c:ptCount val="6"/>
                <c:pt idx="0">
                  <c:v>8.1761006289308167</c:v>
                </c:pt>
                <c:pt idx="1">
                  <c:v>11.894273127753303</c:v>
                </c:pt>
                <c:pt idx="3">
                  <c:v>15.706806282722512</c:v>
                </c:pt>
                <c:pt idx="4">
                  <c:v>3.9735099337748347</c:v>
                </c:pt>
                <c:pt idx="5">
                  <c:v>10</c:v>
                </c:pt>
              </c:numCache>
            </c:numRef>
          </c:val>
        </c:ser>
        <c:ser>
          <c:idx val="3"/>
          <c:order val="3"/>
          <c:tx>
            <c:strRef>
              <c:f>vocabprofile!$DR$24</c:f>
              <c:strCache>
                <c:ptCount val="1"/>
                <c:pt idx="0">
                  <c:v>Fachvok.</c:v>
                </c:pt>
              </c:strCache>
            </c:strRef>
          </c:tx>
          <c:spPr>
            <a:solidFill>
              <a:schemeClr val="accent4"/>
            </a:solidFill>
            <a:ln>
              <a:noFill/>
            </a:ln>
            <a:effectLst/>
          </c:spPr>
          <c:invertIfNegative val="0"/>
          <c:cat>
            <c:strRef>
              <c:f>vocabprofile!$DS$20:$DX$20</c:f>
              <c:strCache>
                <c:ptCount val="6"/>
                <c:pt idx="0">
                  <c:v>vt hie</c:v>
                </c:pt>
                <c:pt idx="1">
                  <c:v>nt hie</c:v>
                </c:pt>
                <c:pt idx="2">
                  <c:v>vt f-a</c:v>
                </c:pt>
                <c:pt idx="3">
                  <c:v>nt f-a</c:v>
                </c:pt>
                <c:pt idx="4">
                  <c:v>vt ona</c:v>
                </c:pt>
                <c:pt idx="5">
                  <c:v>nt ona</c:v>
                </c:pt>
              </c:strCache>
            </c:strRef>
          </c:cat>
          <c:val>
            <c:numRef>
              <c:f>vocabprofile!$DS$24:$DX$24</c:f>
              <c:numCache>
                <c:formatCode>0</c:formatCode>
                <c:ptCount val="6"/>
                <c:pt idx="0">
                  <c:v>11.320754716981133</c:v>
                </c:pt>
                <c:pt idx="1">
                  <c:v>12.77533039647577</c:v>
                </c:pt>
                <c:pt idx="2">
                  <c:v>13.422818791946309</c:v>
                </c:pt>
                <c:pt idx="3">
                  <c:v>9.4240837696335085</c:v>
                </c:pt>
                <c:pt idx="4">
                  <c:v>7.9470198675496695</c:v>
                </c:pt>
                <c:pt idx="5">
                  <c:v>14.615384615384617</c:v>
                </c:pt>
              </c:numCache>
            </c:numRef>
          </c:val>
        </c:ser>
        <c:ser>
          <c:idx val="4"/>
          <c:order val="4"/>
          <c:tx>
            <c:strRef>
              <c:f>vocabprofile!$DR$25</c:f>
              <c:strCache>
                <c:ptCount val="1"/>
                <c:pt idx="0">
                  <c:v>Wortfehler</c:v>
                </c:pt>
              </c:strCache>
            </c:strRef>
          </c:tx>
          <c:spPr>
            <a:solidFill>
              <a:srgbClr val="FF0000"/>
            </a:solidFill>
            <a:ln>
              <a:noFill/>
            </a:ln>
            <a:effectLst/>
          </c:spPr>
          <c:invertIfNegative val="0"/>
          <c:cat>
            <c:strRef>
              <c:f>vocabprofile!$DS$20:$DX$20</c:f>
              <c:strCache>
                <c:ptCount val="6"/>
                <c:pt idx="0">
                  <c:v>vt hie</c:v>
                </c:pt>
                <c:pt idx="1">
                  <c:v>nt hie</c:v>
                </c:pt>
                <c:pt idx="2">
                  <c:v>vt f-a</c:v>
                </c:pt>
                <c:pt idx="3">
                  <c:v>nt f-a</c:v>
                </c:pt>
                <c:pt idx="4">
                  <c:v>vt ona</c:v>
                </c:pt>
                <c:pt idx="5">
                  <c:v>nt ona</c:v>
                </c:pt>
              </c:strCache>
            </c:strRef>
          </c:cat>
          <c:val>
            <c:numRef>
              <c:f>vocabprofile!$DS$25:$DX$25</c:f>
              <c:numCache>
                <c:formatCode>0</c:formatCode>
                <c:ptCount val="6"/>
                <c:pt idx="0">
                  <c:v>5.0314465408805038</c:v>
                </c:pt>
                <c:pt idx="1">
                  <c:v>4.8458149779735686</c:v>
                </c:pt>
                <c:pt idx="2">
                  <c:v>6.7114093959731544</c:v>
                </c:pt>
                <c:pt idx="3">
                  <c:v>2.0942408376963351</c:v>
                </c:pt>
                <c:pt idx="4">
                  <c:v>3.9735099337748347</c:v>
                </c:pt>
                <c:pt idx="5">
                  <c:v>3.8461538461538463</c:v>
                </c:pt>
              </c:numCache>
            </c:numRef>
          </c:val>
        </c:ser>
        <c:ser>
          <c:idx val="5"/>
          <c:order val="5"/>
          <c:tx>
            <c:strRef>
              <c:f>vocabprofile!$DR$26</c:f>
              <c:strCache>
                <c:ptCount val="1"/>
                <c:pt idx="0">
                  <c:v>Ch. Formeln</c:v>
                </c:pt>
              </c:strCache>
            </c:strRef>
          </c:tx>
          <c:spPr>
            <a:solidFill>
              <a:srgbClr val="92D050"/>
            </a:solidFill>
            <a:ln>
              <a:noFill/>
            </a:ln>
            <a:effectLst/>
          </c:spPr>
          <c:invertIfNegative val="0"/>
          <c:cat>
            <c:strRef>
              <c:f>vocabprofile!$DS$20:$DX$20</c:f>
              <c:strCache>
                <c:ptCount val="6"/>
                <c:pt idx="0">
                  <c:v>vt hie</c:v>
                </c:pt>
                <c:pt idx="1">
                  <c:v>nt hie</c:v>
                </c:pt>
                <c:pt idx="2">
                  <c:v>vt f-a</c:v>
                </c:pt>
                <c:pt idx="3">
                  <c:v>nt f-a</c:v>
                </c:pt>
                <c:pt idx="4">
                  <c:v>vt ona</c:v>
                </c:pt>
                <c:pt idx="5">
                  <c:v>nt ona</c:v>
                </c:pt>
              </c:strCache>
            </c:strRef>
          </c:cat>
          <c:val>
            <c:numRef>
              <c:f>vocabprofile!$DS$26:$DX$26</c:f>
              <c:numCache>
                <c:formatCode>0</c:formatCode>
                <c:ptCount val="6"/>
                <c:pt idx="0">
                  <c:v>2.5157232704402519</c:v>
                </c:pt>
                <c:pt idx="1">
                  <c:v>4.4052863436123353</c:v>
                </c:pt>
                <c:pt idx="2">
                  <c:v>6.0402684563758395</c:v>
                </c:pt>
                <c:pt idx="3">
                  <c:v>2.6178010471204187</c:v>
                </c:pt>
                <c:pt idx="4">
                  <c:v>1.3245033112582782</c:v>
                </c:pt>
                <c:pt idx="5">
                  <c:v>1.5384615384615385</c:v>
                </c:pt>
              </c:numCache>
            </c:numRef>
          </c:val>
        </c:ser>
        <c:dLbls>
          <c:showLegendKey val="0"/>
          <c:showVal val="0"/>
          <c:showCatName val="0"/>
          <c:showSerName val="0"/>
          <c:showPercent val="0"/>
          <c:showBubbleSize val="0"/>
        </c:dLbls>
        <c:gapWidth val="150"/>
        <c:overlap val="100"/>
        <c:axId val="381146776"/>
        <c:axId val="381144032"/>
      </c:barChart>
      <c:scatterChart>
        <c:scatterStyle val="lineMarker"/>
        <c:varyColors val="0"/>
        <c:ser>
          <c:idx val="6"/>
          <c:order val="6"/>
          <c:tx>
            <c:strRef>
              <c:f>vocabprofile!$DR$27</c:f>
              <c:strCache>
                <c:ptCount val="1"/>
                <c:pt idx="0">
                  <c:v>Textlänge</c:v>
                </c:pt>
              </c:strCache>
            </c:strRef>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vocabprofile!$DS$20:$DX$20</c:f>
              <c:strCache>
                <c:ptCount val="6"/>
                <c:pt idx="0">
                  <c:v>vt hie</c:v>
                </c:pt>
                <c:pt idx="1">
                  <c:v>nt hie</c:v>
                </c:pt>
                <c:pt idx="2">
                  <c:v>vt f-a</c:v>
                </c:pt>
                <c:pt idx="3">
                  <c:v>nt f-a</c:v>
                </c:pt>
                <c:pt idx="4">
                  <c:v>vt ona</c:v>
                </c:pt>
                <c:pt idx="5">
                  <c:v>nt ona</c:v>
                </c:pt>
              </c:strCache>
            </c:strRef>
          </c:xVal>
          <c:yVal>
            <c:numRef>
              <c:f>vocabprofile!$DS$27:$DX$27</c:f>
              <c:numCache>
                <c:formatCode>0</c:formatCode>
                <c:ptCount val="6"/>
                <c:pt idx="0">
                  <c:v>82.5</c:v>
                </c:pt>
                <c:pt idx="1">
                  <c:v>107</c:v>
                </c:pt>
                <c:pt idx="2">
                  <c:v>68</c:v>
                </c:pt>
                <c:pt idx="3">
                  <c:v>84</c:v>
                </c:pt>
                <c:pt idx="4">
                  <c:v>68</c:v>
                </c:pt>
                <c:pt idx="5">
                  <c:v>133</c:v>
                </c:pt>
              </c:numCache>
            </c:numRef>
          </c:yVal>
          <c:smooth val="0"/>
        </c:ser>
        <c:dLbls>
          <c:showLegendKey val="0"/>
          <c:showVal val="0"/>
          <c:showCatName val="0"/>
          <c:showSerName val="0"/>
          <c:showPercent val="0"/>
          <c:showBubbleSize val="0"/>
        </c:dLbls>
        <c:axId val="381147168"/>
        <c:axId val="381145992"/>
      </c:scatterChart>
      <c:catAx>
        <c:axId val="381146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1144032"/>
        <c:crosses val="autoZero"/>
        <c:auto val="1"/>
        <c:lblAlgn val="ctr"/>
        <c:lblOffset val="100"/>
        <c:noMultiLvlLbl val="0"/>
      </c:catAx>
      <c:valAx>
        <c:axId val="38114403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a:t>
                </a:r>
                <a:r>
                  <a:rPr lang="de-DE" baseline="0"/>
                  <a:t> Gesamtwortzahl / %</a:t>
                </a:r>
                <a:endParaRPr lang="de-D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1146776"/>
        <c:crosses val="autoZero"/>
        <c:crossBetween val="between"/>
      </c:valAx>
      <c:valAx>
        <c:axId val="38114599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Textlänge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1147168"/>
        <c:crosses val="max"/>
        <c:crossBetween val="midCat"/>
      </c:valAx>
      <c:valAx>
        <c:axId val="381147168"/>
        <c:scaling>
          <c:orientation val="minMax"/>
        </c:scaling>
        <c:delete val="1"/>
        <c:axPos val="b"/>
        <c:numFmt formatCode="General" sourceLinked="1"/>
        <c:majorTickMark val="out"/>
        <c:minorTickMark val="none"/>
        <c:tickLblPos val="nextTo"/>
        <c:crossAx val="38114599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de-DE" sz="1000"/>
              <a:t>Sprachanalyse</a:t>
            </a:r>
            <a:r>
              <a:rPr lang="de-DE" sz="1000" baseline="0"/>
              <a:t> Hie (Medianvergleiche): </a:t>
            </a:r>
            <a:r>
              <a:rPr lang="de-DE" sz="1000"/>
              <a:t>VT (innen) vs NT (außen)</a:t>
            </a:r>
          </a:p>
        </c:rich>
      </c:tx>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doughnutChart>
        <c:varyColors val="1"/>
        <c:ser>
          <c:idx val="0"/>
          <c:order val="0"/>
          <c:tx>
            <c:strRef>
              <c:f>vocabprofile!$DK$20</c:f>
              <c:strCache>
                <c:ptCount val="1"/>
                <c:pt idx="0">
                  <c:v>vt hie</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vocabprofile!$DJ$21:$DJ$26</c:f>
              <c:strCache>
                <c:ptCount val="6"/>
                <c:pt idx="0">
                  <c:v>k1</c:v>
                </c:pt>
                <c:pt idx="1">
                  <c:v>k2</c:v>
                </c:pt>
                <c:pt idx="2">
                  <c:v>awl</c:v>
                </c:pt>
                <c:pt idx="3">
                  <c:v>Fachvok.</c:v>
                </c:pt>
                <c:pt idx="4">
                  <c:v>Wortfehler</c:v>
                </c:pt>
                <c:pt idx="5">
                  <c:v>Ch. Formeln</c:v>
                </c:pt>
              </c:strCache>
            </c:strRef>
          </c:cat>
          <c:val>
            <c:numRef>
              <c:f>vocabprofile!$DK$21:$DK$26</c:f>
              <c:numCache>
                <c:formatCode>0</c:formatCode>
                <c:ptCount val="6"/>
                <c:pt idx="0">
                  <c:v>56</c:v>
                </c:pt>
                <c:pt idx="1">
                  <c:v>2</c:v>
                </c:pt>
                <c:pt idx="2">
                  <c:v>6.5</c:v>
                </c:pt>
                <c:pt idx="3">
                  <c:v>9</c:v>
                </c:pt>
                <c:pt idx="4">
                  <c:v>4</c:v>
                </c:pt>
                <c:pt idx="5">
                  <c:v>2</c:v>
                </c:pt>
              </c:numCache>
            </c:numRef>
          </c:val>
        </c:ser>
        <c:ser>
          <c:idx val="1"/>
          <c:order val="1"/>
          <c:tx>
            <c:strRef>
              <c:f>vocabprofile!$DL$20</c:f>
              <c:strCache>
                <c:ptCount val="1"/>
                <c:pt idx="0">
                  <c:v>nt hie</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vocabprofile!$DJ$21:$DJ$26</c:f>
              <c:strCache>
                <c:ptCount val="6"/>
                <c:pt idx="0">
                  <c:v>k1</c:v>
                </c:pt>
                <c:pt idx="1">
                  <c:v>k2</c:v>
                </c:pt>
                <c:pt idx="2">
                  <c:v>awl</c:v>
                </c:pt>
                <c:pt idx="3">
                  <c:v>Fachvok.</c:v>
                </c:pt>
                <c:pt idx="4">
                  <c:v>Wortfehler</c:v>
                </c:pt>
                <c:pt idx="5">
                  <c:v>Ch. Formeln</c:v>
                </c:pt>
              </c:strCache>
            </c:strRef>
          </c:cat>
          <c:val>
            <c:numRef>
              <c:f>vocabprofile!$DL$21:$DL$26</c:f>
              <c:numCache>
                <c:formatCode>0</c:formatCode>
                <c:ptCount val="6"/>
                <c:pt idx="0">
                  <c:v>74</c:v>
                </c:pt>
                <c:pt idx="1">
                  <c:v>1</c:v>
                </c:pt>
                <c:pt idx="2">
                  <c:v>13.5</c:v>
                </c:pt>
                <c:pt idx="3">
                  <c:v>14.5</c:v>
                </c:pt>
                <c:pt idx="4">
                  <c:v>5.5</c:v>
                </c:pt>
                <c:pt idx="5">
                  <c:v>5</c:v>
                </c:pt>
              </c:numCache>
            </c:numRef>
          </c:val>
        </c:ser>
        <c:dLbls>
          <c:showLegendKey val="0"/>
          <c:showVal val="0"/>
          <c:showCatName val="0"/>
          <c:showSerName val="0"/>
          <c:showPercent val="0"/>
          <c:showBubbleSize val="0"/>
          <c:showLeaderLines val="1"/>
        </c:dLbls>
        <c:firstSliceAng val="0"/>
        <c:holeSize val="75"/>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000" b="0" i="0" baseline="0">
                <a:effectLst/>
              </a:rPr>
              <a:t>Sprachanalyse F-A (Medianvergleiche): VT (innen) vs NT (außen)</a:t>
            </a:r>
            <a:endParaRPr lang="de-DE" sz="1000">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doughnutChart>
        <c:varyColors val="1"/>
        <c:ser>
          <c:idx val="0"/>
          <c:order val="0"/>
          <c:tx>
            <c:strRef>
              <c:f>vocabprofile!$DM$20</c:f>
              <c:strCache>
                <c:ptCount val="1"/>
                <c:pt idx="0">
                  <c:v>vt f-a</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vocabprofile!$DJ$21:$DJ$26</c:f>
              <c:strCache>
                <c:ptCount val="6"/>
                <c:pt idx="0">
                  <c:v>k1</c:v>
                </c:pt>
                <c:pt idx="1">
                  <c:v>k2</c:v>
                </c:pt>
                <c:pt idx="2">
                  <c:v>awl</c:v>
                </c:pt>
                <c:pt idx="3">
                  <c:v>Fachvok.</c:v>
                </c:pt>
                <c:pt idx="4">
                  <c:v>Wortfehler</c:v>
                </c:pt>
                <c:pt idx="5">
                  <c:v>Ch. Formeln</c:v>
                </c:pt>
              </c:strCache>
            </c:strRef>
          </c:cat>
          <c:val>
            <c:numRef>
              <c:f>vocabprofile!$DM$21:$DM$26</c:f>
              <c:numCache>
                <c:formatCode>0</c:formatCode>
                <c:ptCount val="6"/>
                <c:pt idx="0">
                  <c:v>54</c:v>
                </c:pt>
                <c:pt idx="1">
                  <c:v>1</c:v>
                </c:pt>
                <c:pt idx="2">
                  <c:v>0</c:v>
                </c:pt>
                <c:pt idx="3">
                  <c:v>10</c:v>
                </c:pt>
                <c:pt idx="4">
                  <c:v>5</c:v>
                </c:pt>
                <c:pt idx="5">
                  <c:v>4.5</c:v>
                </c:pt>
              </c:numCache>
            </c:numRef>
          </c:val>
        </c:ser>
        <c:ser>
          <c:idx val="1"/>
          <c:order val="1"/>
          <c:tx>
            <c:strRef>
              <c:f>vocabprofile!$DN$20</c:f>
              <c:strCache>
                <c:ptCount val="1"/>
                <c:pt idx="0">
                  <c:v>nt f-a</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vocabprofile!$DJ$21:$DJ$26</c:f>
              <c:strCache>
                <c:ptCount val="6"/>
                <c:pt idx="0">
                  <c:v>k1</c:v>
                </c:pt>
                <c:pt idx="1">
                  <c:v>k2</c:v>
                </c:pt>
                <c:pt idx="2">
                  <c:v>awl</c:v>
                </c:pt>
                <c:pt idx="3">
                  <c:v>Fachvok.</c:v>
                </c:pt>
                <c:pt idx="4">
                  <c:v>Wortfehler</c:v>
                </c:pt>
                <c:pt idx="5">
                  <c:v>Ch. Formeln</c:v>
                </c:pt>
              </c:strCache>
            </c:strRef>
          </c:cat>
          <c:val>
            <c:numRef>
              <c:f>vocabprofile!$DN$21:$DN$26</c:f>
              <c:numCache>
                <c:formatCode>0</c:formatCode>
                <c:ptCount val="6"/>
                <c:pt idx="0">
                  <c:v>66</c:v>
                </c:pt>
                <c:pt idx="1">
                  <c:v>1</c:v>
                </c:pt>
                <c:pt idx="2">
                  <c:v>15</c:v>
                </c:pt>
                <c:pt idx="3">
                  <c:v>9</c:v>
                </c:pt>
                <c:pt idx="4">
                  <c:v>2</c:v>
                </c:pt>
                <c:pt idx="5">
                  <c:v>2.5</c:v>
                </c:pt>
              </c:numCache>
            </c:numRef>
          </c:val>
        </c:ser>
        <c:dLbls>
          <c:showLegendKey val="0"/>
          <c:showVal val="0"/>
          <c:showCatName val="0"/>
          <c:showSerName val="0"/>
          <c:showPercent val="0"/>
          <c:showBubbleSize val="0"/>
          <c:showLeaderLines val="1"/>
        </c:dLbls>
        <c:firstSliceAng val="0"/>
        <c:holeSize val="75"/>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de-DE" sz="1000" b="0" i="0" baseline="0">
                <a:effectLst/>
              </a:rPr>
              <a:t>Sprachanalyse Ona (Medianvergleiche): VT (innen) vs NT (außen)</a:t>
            </a:r>
            <a:endParaRPr lang="de-DE" sz="1000">
              <a:effectLst/>
            </a:endParaRPr>
          </a:p>
        </c:rich>
      </c:tx>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doughnutChart>
        <c:varyColors val="1"/>
        <c:ser>
          <c:idx val="0"/>
          <c:order val="0"/>
          <c:tx>
            <c:strRef>
              <c:f>vocabprofile!$DO$20</c:f>
              <c:strCache>
                <c:ptCount val="1"/>
                <c:pt idx="0">
                  <c:v>vt ona</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vocabprofile!$DJ$21:$DJ$26</c:f>
              <c:strCache>
                <c:ptCount val="6"/>
                <c:pt idx="0">
                  <c:v>k1</c:v>
                </c:pt>
                <c:pt idx="1">
                  <c:v>k2</c:v>
                </c:pt>
                <c:pt idx="2">
                  <c:v>awl</c:v>
                </c:pt>
                <c:pt idx="3">
                  <c:v>Fachvok.</c:v>
                </c:pt>
                <c:pt idx="4">
                  <c:v>Wortfehler</c:v>
                </c:pt>
                <c:pt idx="5">
                  <c:v>Ch. Formeln</c:v>
                </c:pt>
              </c:strCache>
            </c:strRef>
          </c:cat>
          <c:val>
            <c:numRef>
              <c:f>vocabprofile!$DO$21:$DO$26</c:f>
              <c:numCache>
                <c:formatCode>0</c:formatCode>
                <c:ptCount val="6"/>
                <c:pt idx="0">
                  <c:v>59</c:v>
                </c:pt>
                <c:pt idx="1">
                  <c:v>3.5</c:v>
                </c:pt>
                <c:pt idx="2">
                  <c:v>3</c:v>
                </c:pt>
                <c:pt idx="3">
                  <c:v>6</c:v>
                </c:pt>
                <c:pt idx="4">
                  <c:v>3</c:v>
                </c:pt>
                <c:pt idx="5">
                  <c:v>1</c:v>
                </c:pt>
              </c:numCache>
            </c:numRef>
          </c:val>
        </c:ser>
        <c:ser>
          <c:idx val="1"/>
          <c:order val="1"/>
          <c:tx>
            <c:strRef>
              <c:f>vocabprofile!$DP$20</c:f>
              <c:strCache>
                <c:ptCount val="1"/>
                <c:pt idx="0">
                  <c:v>nt ona</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vocabprofile!$DJ$21:$DJ$26</c:f>
              <c:strCache>
                <c:ptCount val="6"/>
                <c:pt idx="0">
                  <c:v>k1</c:v>
                </c:pt>
                <c:pt idx="1">
                  <c:v>k2</c:v>
                </c:pt>
                <c:pt idx="2">
                  <c:v>awl</c:v>
                </c:pt>
                <c:pt idx="3">
                  <c:v>Fachvok.</c:v>
                </c:pt>
                <c:pt idx="4">
                  <c:v>Wortfehler</c:v>
                </c:pt>
                <c:pt idx="5">
                  <c:v>Ch. Formeln</c:v>
                </c:pt>
              </c:strCache>
            </c:strRef>
          </c:cat>
          <c:val>
            <c:numRef>
              <c:f>vocabprofile!$DP$21:$DP$26</c:f>
              <c:numCache>
                <c:formatCode>0</c:formatCode>
                <c:ptCount val="6"/>
                <c:pt idx="0">
                  <c:v>90</c:v>
                </c:pt>
                <c:pt idx="1">
                  <c:v>1</c:v>
                </c:pt>
                <c:pt idx="2">
                  <c:v>13</c:v>
                </c:pt>
                <c:pt idx="3">
                  <c:v>19</c:v>
                </c:pt>
                <c:pt idx="4">
                  <c:v>5</c:v>
                </c:pt>
                <c:pt idx="5">
                  <c:v>2</c:v>
                </c:pt>
              </c:numCache>
            </c:numRef>
          </c:val>
        </c:ser>
        <c:dLbls>
          <c:showLegendKey val="0"/>
          <c:showVal val="0"/>
          <c:showCatName val="0"/>
          <c:showSerName val="0"/>
          <c:showPercent val="0"/>
          <c:showBubbleSize val="0"/>
          <c:showLeaderLines val="1"/>
        </c:dLbls>
        <c:firstSliceAng val="0"/>
        <c:holeSize val="75"/>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vocabprofile!$CZ$21</c:f>
              <c:strCache>
                <c:ptCount val="1"/>
                <c:pt idx="0">
                  <c:v>k1</c:v>
                </c:pt>
              </c:strCache>
            </c:strRef>
          </c:tx>
          <c:spPr>
            <a:solidFill>
              <a:schemeClr val="accent1">
                <a:lumMod val="40000"/>
                <a:lumOff val="60000"/>
              </a:schemeClr>
            </a:solidFill>
            <a:ln>
              <a:noFill/>
            </a:ln>
            <a:effectLst/>
          </c:spPr>
          <c:invertIfNegative val="0"/>
          <c:cat>
            <c:strRef>
              <c:f>vocabprofile!$DA$20:$DD$20</c:f>
              <c:strCache>
                <c:ptCount val="4"/>
                <c:pt idx="0">
                  <c:v>vt typ c</c:v>
                </c:pt>
                <c:pt idx="1">
                  <c:v>nt typ c</c:v>
                </c:pt>
                <c:pt idx="2">
                  <c:v>vt typ a </c:v>
                </c:pt>
                <c:pt idx="3">
                  <c:v>nt typ a</c:v>
                </c:pt>
              </c:strCache>
            </c:strRef>
          </c:cat>
          <c:val>
            <c:numRef>
              <c:f>vocabprofile!$DA$21:$DD$21</c:f>
              <c:numCache>
                <c:formatCode>0</c:formatCode>
                <c:ptCount val="4"/>
                <c:pt idx="0">
                  <c:v>71.341463414634148</c:v>
                </c:pt>
                <c:pt idx="1">
                  <c:v>66.071428571428569</c:v>
                </c:pt>
                <c:pt idx="2">
                  <c:v>73.972602739726028</c:v>
                </c:pt>
                <c:pt idx="3">
                  <c:v>68.59903381642512</c:v>
                </c:pt>
              </c:numCache>
            </c:numRef>
          </c:val>
        </c:ser>
        <c:ser>
          <c:idx val="1"/>
          <c:order val="1"/>
          <c:tx>
            <c:strRef>
              <c:f>vocabprofile!$CZ$22</c:f>
              <c:strCache>
                <c:ptCount val="1"/>
                <c:pt idx="0">
                  <c:v>k2</c:v>
                </c:pt>
              </c:strCache>
            </c:strRef>
          </c:tx>
          <c:spPr>
            <a:solidFill>
              <a:schemeClr val="accent1"/>
            </a:solidFill>
            <a:ln>
              <a:noFill/>
            </a:ln>
            <a:effectLst/>
          </c:spPr>
          <c:invertIfNegative val="0"/>
          <c:cat>
            <c:strRef>
              <c:f>vocabprofile!$DA$20:$DD$20</c:f>
              <c:strCache>
                <c:ptCount val="4"/>
                <c:pt idx="0">
                  <c:v>vt typ c</c:v>
                </c:pt>
                <c:pt idx="1">
                  <c:v>nt typ c</c:v>
                </c:pt>
                <c:pt idx="2">
                  <c:v>vt typ a </c:v>
                </c:pt>
                <c:pt idx="3">
                  <c:v>nt typ a</c:v>
                </c:pt>
              </c:strCache>
            </c:strRef>
          </c:cat>
          <c:val>
            <c:numRef>
              <c:f>vocabprofile!$DA$22:$DD$22</c:f>
              <c:numCache>
                <c:formatCode>0</c:formatCode>
                <c:ptCount val="4"/>
                <c:pt idx="0">
                  <c:v>2.4390243902439024</c:v>
                </c:pt>
                <c:pt idx="1">
                  <c:v>0.89285714285714279</c:v>
                </c:pt>
                <c:pt idx="2">
                  <c:v>2.054794520547945</c:v>
                </c:pt>
                <c:pt idx="3">
                  <c:v>0.96618357487922701</c:v>
                </c:pt>
              </c:numCache>
            </c:numRef>
          </c:val>
        </c:ser>
        <c:ser>
          <c:idx val="2"/>
          <c:order val="2"/>
          <c:tx>
            <c:strRef>
              <c:f>vocabprofile!$CZ$23</c:f>
              <c:strCache>
                <c:ptCount val="1"/>
                <c:pt idx="0">
                  <c:v>awl</c:v>
                </c:pt>
              </c:strCache>
            </c:strRef>
          </c:tx>
          <c:spPr>
            <a:solidFill>
              <a:schemeClr val="accent4">
                <a:lumMod val="40000"/>
                <a:lumOff val="60000"/>
              </a:schemeClr>
            </a:solidFill>
            <a:ln>
              <a:noFill/>
            </a:ln>
            <a:effectLst/>
          </c:spPr>
          <c:invertIfNegative val="0"/>
          <c:cat>
            <c:strRef>
              <c:f>vocabprofile!$DA$20:$DD$20</c:f>
              <c:strCache>
                <c:ptCount val="4"/>
                <c:pt idx="0">
                  <c:v>vt typ c</c:v>
                </c:pt>
                <c:pt idx="1">
                  <c:v>nt typ c</c:v>
                </c:pt>
                <c:pt idx="2">
                  <c:v>vt typ a </c:v>
                </c:pt>
                <c:pt idx="3">
                  <c:v>nt typ a</c:v>
                </c:pt>
              </c:strCache>
            </c:strRef>
          </c:cat>
          <c:val>
            <c:numRef>
              <c:f>vocabprofile!$DA$23:$DD$23</c:f>
              <c:numCache>
                <c:formatCode>0</c:formatCode>
                <c:ptCount val="4"/>
                <c:pt idx="0">
                  <c:v>7.9268292682926829</c:v>
                </c:pt>
                <c:pt idx="1">
                  <c:v>12.5</c:v>
                </c:pt>
                <c:pt idx="2">
                  <c:v>2.7397260273972601</c:v>
                </c:pt>
                <c:pt idx="3">
                  <c:v>10.628019323671497</c:v>
                </c:pt>
              </c:numCache>
            </c:numRef>
          </c:val>
        </c:ser>
        <c:ser>
          <c:idx val="3"/>
          <c:order val="3"/>
          <c:tx>
            <c:strRef>
              <c:f>vocabprofile!$CZ$24</c:f>
              <c:strCache>
                <c:ptCount val="1"/>
                <c:pt idx="0">
                  <c:v>Fachvok.</c:v>
                </c:pt>
              </c:strCache>
            </c:strRef>
          </c:tx>
          <c:spPr>
            <a:solidFill>
              <a:schemeClr val="accent4"/>
            </a:solidFill>
            <a:ln>
              <a:noFill/>
            </a:ln>
            <a:effectLst/>
          </c:spPr>
          <c:invertIfNegative val="0"/>
          <c:cat>
            <c:strRef>
              <c:f>vocabprofile!$DA$20:$DD$20</c:f>
              <c:strCache>
                <c:ptCount val="4"/>
                <c:pt idx="0">
                  <c:v>vt typ c</c:v>
                </c:pt>
                <c:pt idx="1">
                  <c:v>nt typ c</c:v>
                </c:pt>
                <c:pt idx="2">
                  <c:v>vt typ a </c:v>
                </c:pt>
                <c:pt idx="3">
                  <c:v>nt typ a</c:v>
                </c:pt>
              </c:strCache>
            </c:strRef>
          </c:cat>
          <c:val>
            <c:numRef>
              <c:f>vocabprofile!$DA$24:$DD$24</c:f>
              <c:numCache>
                <c:formatCode>0</c:formatCode>
                <c:ptCount val="4"/>
                <c:pt idx="0">
                  <c:v>10.975609756097562</c:v>
                </c:pt>
                <c:pt idx="1">
                  <c:v>14.285714285714285</c:v>
                </c:pt>
                <c:pt idx="2">
                  <c:v>8.2191780821917799</c:v>
                </c:pt>
                <c:pt idx="3">
                  <c:v>12.560386473429952</c:v>
                </c:pt>
              </c:numCache>
            </c:numRef>
          </c:val>
        </c:ser>
        <c:ser>
          <c:idx val="4"/>
          <c:order val="4"/>
          <c:tx>
            <c:strRef>
              <c:f>vocabprofile!$CZ$25</c:f>
              <c:strCache>
                <c:ptCount val="1"/>
                <c:pt idx="0">
                  <c:v>Wortfehler</c:v>
                </c:pt>
              </c:strCache>
            </c:strRef>
          </c:tx>
          <c:spPr>
            <a:solidFill>
              <a:srgbClr val="FF0000"/>
            </a:solidFill>
            <a:ln>
              <a:noFill/>
            </a:ln>
            <a:effectLst/>
          </c:spPr>
          <c:invertIfNegative val="0"/>
          <c:cat>
            <c:strRef>
              <c:f>vocabprofile!$DA$20:$DD$20</c:f>
              <c:strCache>
                <c:ptCount val="4"/>
                <c:pt idx="0">
                  <c:v>vt typ c</c:v>
                </c:pt>
                <c:pt idx="1">
                  <c:v>nt typ c</c:v>
                </c:pt>
                <c:pt idx="2">
                  <c:v>vt typ a </c:v>
                </c:pt>
                <c:pt idx="3">
                  <c:v>nt typ a</c:v>
                </c:pt>
              </c:strCache>
            </c:strRef>
          </c:cat>
          <c:val>
            <c:numRef>
              <c:f>vocabprofile!$DA$25:$DD$25</c:f>
              <c:numCache>
                <c:formatCode>0</c:formatCode>
                <c:ptCount val="4"/>
                <c:pt idx="0">
                  <c:v>4.8780487804878048</c:v>
                </c:pt>
                <c:pt idx="1">
                  <c:v>3.5714285714285712</c:v>
                </c:pt>
                <c:pt idx="2">
                  <c:v>6.8493150684931505</c:v>
                </c:pt>
                <c:pt idx="3">
                  <c:v>4.8309178743961354</c:v>
                </c:pt>
              </c:numCache>
            </c:numRef>
          </c:val>
        </c:ser>
        <c:ser>
          <c:idx val="5"/>
          <c:order val="5"/>
          <c:tx>
            <c:strRef>
              <c:f>vocabprofile!$CZ$26</c:f>
              <c:strCache>
                <c:ptCount val="1"/>
                <c:pt idx="0">
                  <c:v>Ch. Formeln</c:v>
                </c:pt>
              </c:strCache>
            </c:strRef>
          </c:tx>
          <c:spPr>
            <a:solidFill>
              <a:srgbClr val="92D050"/>
            </a:solidFill>
            <a:ln>
              <a:noFill/>
            </a:ln>
            <a:effectLst/>
          </c:spPr>
          <c:invertIfNegative val="0"/>
          <c:cat>
            <c:strRef>
              <c:f>vocabprofile!$DA$20:$DD$20</c:f>
              <c:strCache>
                <c:ptCount val="4"/>
                <c:pt idx="0">
                  <c:v>vt typ c</c:v>
                </c:pt>
                <c:pt idx="1">
                  <c:v>nt typ c</c:v>
                </c:pt>
                <c:pt idx="2">
                  <c:v>vt typ a </c:v>
                </c:pt>
                <c:pt idx="3">
                  <c:v>nt typ a</c:v>
                </c:pt>
              </c:strCache>
            </c:strRef>
          </c:cat>
          <c:val>
            <c:numRef>
              <c:f>vocabprofile!$DA$26:$DD$26</c:f>
              <c:numCache>
                <c:formatCode>0</c:formatCode>
                <c:ptCount val="4"/>
                <c:pt idx="0">
                  <c:v>2.4390243902439024</c:v>
                </c:pt>
                <c:pt idx="1">
                  <c:v>2.6785714285714284</c:v>
                </c:pt>
                <c:pt idx="2">
                  <c:v>6.1643835616438354</c:v>
                </c:pt>
                <c:pt idx="3">
                  <c:v>2.4154589371980677</c:v>
                </c:pt>
              </c:numCache>
            </c:numRef>
          </c:val>
        </c:ser>
        <c:dLbls>
          <c:showLegendKey val="0"/>
          <c:showVal val="0"/>
          <c:showCatName val="0"/>
          <c:showSerName val="0"/>
          <c:showPercent val="0"/>
          <c:showBubbleSize val="0"/>
        </c:dLbls>
        <c:gapWidth val="150"/>
        <c:overlap val="100"/>
        <c:axId val="495737144"/>
        <c:axId val="495734792"/>
      </c:barChart>
      <c:scatterChart>
        <c:scatterStyle val="lineMarker"/>
        <c:varyColors val="0"/>
        <c:ser>
          <c:idx val="6"/>
          <c:order val="6"/>
          <c:tx>
            <c:strRef>
              <c:f>vocabprofile!$CZ$27</c:f>
              <c:strCache>
                <c:ptCount val="1"/>
                <c:pt idx="0">
                  <c:v>Textlänge</c:v>
                </c:pt>
              </c:strCache>
            </c:strRef>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strRef>
              <c:f>vocabprofile!$DA$20:$DD$20</c:f>
              <c:strCache>
                <c:ptCount val="4"/>
                <c:pt idx="0">
                  <c:v>vt typ c</c:v>
                </c:pt>
                <c:pt idx="1">
                  <c:v>nt typ c</c:v>
                </c:pt>
                <c:pt idx="2">
                  <c:v>vt typ a </c:v>
                </c:pt>
                <c:pt idx="3">
                  <c:v>nt typ a</c:v>
                </c:pt>
              </c:strCache>
            </c:strRef>
          </c:xVal>
          <c:yVal>
            <c:numRef>
              <c:f>vocabprofile!$DA$27:$DD$27</c:f>
              <c:numCache>
                <c:formatCode>0</c:formatCode>
                <c:ptCount val="4"/>
                <c:pt idx="0">
                  <c:v>82.5</c:v>
                </c:pt>
                <c:pt idx="1">
                  <c:v>107</c:v>
                </c:pt>
                <c:pt idx="2">
                  <c:v>68</c:v>
                </c:pt>
                <c:pt idx="3">
                  <c:v>111</c:v>
                </c:pt>
              </c:numCache>
            </c:numRef>
          </c:yVal>
          <c:smooth val="0"/>
        </c:ser>
        <c:dLbls>
          <c:showLegendKey val="0"/>
          <c:showVal val="0"/>
          <c:showCatName val="0"/>
          <c:showSerName val="0"/>
          <c:showPercent val="0"/>
          <c:showBubbleSize val="0"/>
        </c:dLbls>
        <c:axId val="490602600"/>
        <c:axId val="490602208"/>
      </c:scatterChart>
      <c:catAx>
        <c:axId val="495737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5734792"/>
        <c:crosses val="autoZero"/>
        <c:auto val="1"/>
        <c:lblAlgn val="ctr"/>
        <c:lblOffset val="100"/>
        <c:noMultiLvlLbl val="0"/>
      </c:catAx>
      <c:valAx>
        <c:axId val="49573479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Anteil an</a:t>
                </a:r>
                <a:r>
                  <a:rPr lang="de-DE" baseline="0"/>
                  <a:t> Gesamtwortzahl / %</a:t>
                </a:r>
                <a:endParaRPr lang="de-D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5737144"/>
        <c:crosses val="autoZero"/>
        <c:crossBetween val="between"/>
      </c:valAx>
      <c:valAx>
        <c:axId val="490602208"/>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Textlänge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0602600"/>
        <c:crosses val="max"/>
        <c:crossBetween val="midCat"/>
      </c:valAx>
      <c:valAx>
        <c:axId val="490602600"/>
        <c:scaling>
          <c:orientation val="minMax"/>
        </c:scaling>
        <c:delete val="1"/>
        <c:axPos val="b"/>
        <c:numFmt formatCode="General" sourceLinked="1"/>
        <c:majorTickMark val="out"/>
        <c:minorTickMark val="none"/>
        <c:tickLblPos val="nextTo"/>
        <c:crossAx val="49060220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chart" Target="../charts/chart3.xml"/><Relationship Id="rId7" Type="http://schemas.openxmlformats.org/officeDocument/2006/relationships/image" Target="../media/image3.png"/><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11" Type="http://schemas.openxmlformats.org/officeDocument/2006/relationships/chart" Target="../charts/chart8.xml"/><Relationship Id="rId5" Type="http://schemas.openxmlformats.org/officeDocument/2006/relationships/image" Target="../media/image1.png"/><Relationship Id="rId10" Type="http://schemas.openxmlformats.org/officeDocument/2006/relationships/chart" Target="../charts/chart7.xml"/><Relationship Id="rId4" Type="http://schemas.openxmlformats.org/officeDocument/2006/relationships/chart" Target="../charts/chart4.xml"/><Relationship Id="rId9" Type="http://schemas.openxmlformats.org/officeDocument/2006/relationships/chart" Target="../charts/chart6.xml"/><Relationship Id="rId14"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22</xdr:col>
      <xdr:colOff>10847</xdr:colOff>
      <xdr:row>31</xdr:row>
      <xdr:rowOff>41687</xdr:rowOff>
    </xdr:from>
    <xdr:to>
      <xdr:col>32</xdr:col>
      <xdr:colOff>734786</xdr:colOff>
      <xdr:row>48</xdr:row>
      <xdr:rowOff>40822</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33</xdr:col>
      <xdr:colOff>496661</xdr:colOff>
      <xdr:row>31</xdr:row>
      <xdr:rowOff>13607</xdr:rowOff>
    </xdr:from>
    <xdr:to>
      <xdr:col>46</xdr:col>
      <xdr:colOff>458600</xdr:colOff>
      <xdr:row>49</xdr:row>
      <xdr:rowOff>184150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71</xdr:col>
      <xdr:colOff>299358</xdr:colOff>
      <xdr:row>31</xdr:row>
      <xdr:rowOff>128815</xdr:rowOff>
    </xdr:from>
    <xdr:to>
      <xdr:col>81</xdr:col>
      <xdr:colOff>587868</xdr:colOff>
      <xdr:row>50</xdr:row>
      <xdr:rowOff>108858</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129</xdr:col>
      <xdr:colOff>634434</xdr:colOff>
      <xdr:row>37</xdr:row>
      <xdr:rowOff>96498</xdr:rowOff>
    </xdr:from>
    <xdr:to>
      <xdr:col>140</xdr:col>
      <xdr:colOff>169447</xdr:colOff>
      <xdr:row>56</xdr:row>
      <xdr:rowOff>130969</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86</xdr:col>
      <xdr:colOff>0</xdr:colOff>
      <xdr:row>33</xdr:row>
      <xdr:rowOff>0</xdr:rowOff>
    </xdr:from>
    <xdr:to>
      <xdr:col>87</xdr:col>
      <xdr:colOff>447524</xdr:colOff>
      <xdr:row>52</xdr:row>
      <xdr:rowOff>32202</xdr:rowOff>
    </xdr:to>
    <xdr:pic>
      <xdr:nvPicPr>
        <xdr:cNvPr id="2" name="Grafik 1"/>
        <xdr:cNvPicPr>
          <a:picLocks noChangeAspect="1"/>
        </xdr:cNvPicPr>
      </xdr:nvPicPr>
      <xdr:blipFill>
        <a:blip xmlns:r="http://schemas.openxmlformats.org/officeDocument/2006/relationships" r:embed="rId5"/>
        <a:stretch>
          <a:fillRect/>
        </a:stretch>
      </xdr:blipFill>
      <xdr:spPr>
        <a:xfrm>
          <a:off x="65996344" y="6381750"/>
          <a:ext cx="1209524" cy="3638095"/>
        </a:xfrm>
        <a:prstGeom prst="rect">
          <a:avLst/>
        </a:prstGeom>
      </xdr:spPr>
    </xdr:pic>
    <xdr:clientData/>
  </xdr:twoCellAnchor>
  <xdr:twoCellAnchor editAs="oneCell">
    <xdr:from>
      <xdr:col>86</xdr:col>
      <xdr:colOff>130969</xdr:colOff>
      <xdr:row>52</xdr:row>
      <xdr:rowOff>71438</xdr:rowOff>
    </xdr:from>
    <xdr:to>
      <xdr:col>87</xdr:col>
      <xdr:colOff>388017</xdr:colOff>
      <xdr:row>67</xdr:row>
      <xdr:rowOff>13938</xdr:rowOff>
    </xdr:to>
    <xdr:pic>
      <xdr:nvPicPr>
        <xdr:cNvPr id="8" name="Grafik 7"/>
        <xdr:cNvPicPr>
          <a:picLocks noChangeAspect="1"/>
        </xdr:cNvPicPr>
      </xdr:nvPicPr>
      <xdr:blipFill>
        <a:blip xmlns:r="http://schemas.openxmlformats.org/officeDocument/2006/relationships" r:embed="rId6"/>
        <a:stretch>
          <a:fillRect/>
        </a:stretch>
      </xdr:blipFill>
      <xdr:spPr>
        <a:xfrm>
          <a:off x="66127313" y="10072688"/>
          <a:ext cx="1019048" cy="2800000"/>
        </a:xfrm>
        <a:prstGeom prst="rect">
          <a:avLst/>
        </a:prstGeom>
      </xdr:spPr>
    </xdr:pic>
    <xdr:clientData/>
  </xdr:twoCellAnchor>
  <xdr:twoCellAnchor editAs="oneCell">
    <xdr:from>
      <xdr:col>84</xdr:col>
      <xdr:colOff>654844</xdr:colOff>
      <xdr:row>69</xdr:row>
      <xdr:rowOff>166687</xdr:rowOff>
    </xdr:from>
    <xdr:to>
      <xdr:col>89</xdr:col>
      <xdr:colOff>96165</xdr:colOff>
      <xdr:row>85</xdr:row>
      <xdr:rowOff>99639</xdr:rowOff>
    </xdr:to>
    <xdr:pic>
      <xdr:nvPicPr>
        <xdr:cNvPr id="9" name="Grafik 8"/>
        <xdr:cNvPicPr>
          <a:picLocks noChangeAspect="1"/>
        </xdr:cNvPicPr>
      </xdr:nvPicPr>
      <xdr:blipFill>
        <a:blip xmlns:r="http://schemas.openxmlformats.org/officeDocument/2006/relationships" r:embed="rId7"/>
        <a:stretch>
          <a:fillRect/>
        </a:stretch>
      </xdr:blipFill>
      <xdr:spPr>
        <a:xfrm>
          <a:off x="65889188" y="13406437"/>
          <a:ext cx="6285714" cy="2980952"/>
        </a:xfrm>
        <a:prstGeom prst="rect">
          <a:avLst/>
        </a:prstGeom>
      </xdr:spPr>
    </xdr:pic>
    <xdr:clientData/>
  </xdr:twoCellAnchor>
  <xdr:twoCellAnchor>
    <xdr:from>
      <xdr:col>115</xdr:col>
      <xdr:colOff>538161</xdr:colOff>
      <xdr:row>45</xdr:row>
      <xdr:rowOff>61912</xdr:rowOff>
    </xdr:from>
    <xdr:to>
      <xdr:col>127</xdr:col>
      <xdr:colOff>-1</xdr:colOff>
      <xdr:row>68</xdr:row>
      <xdr:rowOff>0</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113</xdr:col>
      <xdr:colOff>104775</xdr:colOff>
      <xdr:row>2</xdr:row>
      <xdr:rowOff>119062</xdr:rowOff>
    </xdr:from>
    <xdr:to>
      <xdr:col>119</xdr:col>
      <xdr:colOff>104775</xdr:colOff>
      <xdr:row>16</xdr:row>
      <xdr:rowOff>80962</xdr:rowOff>
    </xdr:to>
    <xdr:graphicFrame macro="">
      <xdr:nvGraphicFramePr>
        <xdr:cNvPr id="17" name="Diagramm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119</xdr:col>
      <xdr:colOff>219075</xdr:colOff>
      <xdr:row>2</xdr:row>
      <xdr:rowOff>157162</xdr:rowOff>
    </xdr:from>
    <xdr:to>
      <xdr:col>129</xdr:col>
      <xdr:colOff>304800</xdr:colOff>
      <xdr:row>16</xdr:row>
      <xdr:rowOff>119062</xdr:rowOff>
    </xdr:to>
    <xdr:graphicFrame macro="">
      <xdr:nvGraphicFramePr>
        <xdr:cNvPr id="19" name="Diagramm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119</xdr:col>
      <xdr:colOff>759278</xdr:colOff>
      <xdr:row>0</xdr:row>
      <xdr:rowOff>44222</xdr:rowOff>
    </xdr:from>
    <xdr:to>
      <xdr:col>127</xdr:col>
      <xdr:colOff>473528</xdr:colOff>
      <xdr:row>14</xdr:row>
      <xdr:rowOff>6122</xdr:rowOff>
    </xdr:to>
    <xdr:graphicFrame macro="">
      <xdr:nvGraphicFramePr>
        <xdr:cNvPr id="20" name="Diagramm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107</xdr:col>
      <xdr:colOff>0</xdr:colOff>
      <xdr:row>52</xdr:row>
      <xdr:rowOff>0</xdr:rowOff>
    </xdr:from>
    <xdr:to>
      <xdr:col>112</xdr:col>
      <xdr:colOff>60551</xdr:colOff>
      <xdr:row>65</xdr:row>
      <xdr:rowOff>74160</xdr:rowOff>
    </xdr:to>
    <xdr:graphicFrame macro="">
      <xdr:nvGraphicFramePr>
        <xdr:cNvPr id="22" name="Diagramm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130</xdr:col>
      <xdr:colOff>435429</xdr:colOff>
      <xdr:row>64</xdr:row>
      <xdr:rowOff>50346</xdr:rowOff>
    </xdr:from>
    <xdr:to>
      <xdr:col>136</xdr:col>
      <xdr:colOff>435429</xdr:colOff>
      <xdr:row>78</xdr:row>
      <xdr:rowOff>126546</xdr:rowOff>
    </xdr:to>
    <xdr:graphicFrame macro="">
      <xdr:nvGraphicFramePr>
        <xdr:cNvPr id="24" name="Diagramm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103</xdr:col>
      <xdr:colOff>179294</xdr:colOff>
      <xdr:row>66</xdr:row>
      <xdr:rowOff>123265</xdr:rowOff>
    </xdr:from>
    <xdr:to>
      <xdr:col>112</xdr:col>
      <xdr:colOff>62954</xdr:colOff>
      <xdr:row>88</xdr:row>
      <xdr:rowOff>142996</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733425</xdr:colOff>
      <xdr:row>30</xdr:row>
      <xdr:rowOff>67582</xdr:rowOff>
    </xdr:from>
    <xdr:to>
      <xdr:col>12</xdr:col>
      <xdr:colOff>617122</xdr:colOff>
      <xdr:row>49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W216"/>
  <sheetViews>
    <sheetView tabSelected="1" topLeftCell="CW44" zoomScale="85" zoomScaleNormal="85" workbookViewId="0">
      <selection activeCell="DJ57" sqref="DJ57"/>
    </sheetView>
  </sheetViews>
  <sheetFormatPr baseColWidth="10" defaultRowHeight="15" x14ac:dyDescent="0.25"/>
  <cols>
    <col min="1" max="1" width="4.42578125" customWidth="1"/>
    <col min="2" max="2" width="21.5703125" customWidth="1"/>
    <col min="3" max="3" width="11.140625" customWidth="1"/>
    <col min="4" max="4" width="12.5703125" bestFit="1" customWidth="1"/>
    <col min="21" max="21" width="5.42578125" customWidth="1"/>
    <col min="39" max="39" width="14.42578125" bestFit="1" customWidth="1"/>
    <col min="41" max="41" width="2.28515625" customWidth="1"/>
    <col min="89" max="89" width="56.85546875" bestFit="1" customWidth="1"/>
    <col min="90" max="93" width="18.140625" customWidth="1"/>
    <col min="94" max="94" width="16.7109375" customWidth="1"/>
    <col min="95" max="102" width="11.42578125" style="20"/>
    <col min="103" max="103" width="26.28515625" style="20" customWidth="1"/>
    <col min="104" max="104" width="5.85546875" style="20" customWidth="1"/>
    <col min="105" max="113" width="11.42578125" style="20"/>
    <col min="123" max="123" width="7.42578125" customWidth="1"/>
    <col min="124" max="124" width="7.5703125" customWidth="1"/>
    <col min="125" max="125" width="9.140625" customWidth="1"/>
    <col min="126" max="126" width="6.7109375" customWidth="1"/>
    <col min="127" max="127" width="7.7109375" customWidth="1"/>
    <col min="128" max="128" width="8.140625" customWidth="1"/>
    <col min="129" max="129" width="5" bestFit="1" customWidth="1"/>
    <col min="175" max="175" width="11.42578125" style="3"/>
    <col min="176" max="176" width="3.42578125" bestFit="1" customWidth="1"/>
    <col min="177" max="177" width="15.140625" customWidth="1"/>
    <col min="178" max="179" width="5.28515625" bestFit="1" customWidth="1"/>
    <col min="180" max="180" width="6" bestFit="1" customWidth="1"/>
    <col min="181" max="181" width="2.7109375" customWidth="1"/>
    <col min="182" max="182" width="3.42578125" bestFit="1" customWidth="1"/>
    <col min="183" max="183" width="18.140625" customWidth="1"/>
    <col min="184" max="185" width="5.28515625" bestFit="1" customWidth="1"/>
    <col min="186" max="186" width="6" bestFit="1" customWidth="1"/>
    <col min="187" max="187" width="2.5703125" customWidth="1"/>
    <col min="188" max="188" width="3.42578125" bestFit="1" customWidth="1"/>
    <col min="189" max="189" width="16.28515625" customWidth="1"/>
    <col min="190" max="190" width="4.42578125" bestFit="1" customWidth="1"/>
    <col min="191" max="191" width="3.85546875" bestFit="1" customWidth="1"/>
    <col min="192" max="192" width="5" bestFit="1" customWidth="1"/>
    <col min="195" max="195" width="22" customWidth="1"/>
    <col min="199" max="199" width="15.85546875" bestFit="1" customWidth="1"/>
  </cols>
  <sheetData>
    <row r="1" spans="2:205" ht="15" customHeight="1" x14ac:dyDescent="0.25">
      <c r="AQ1" t="s">
        <v>119</v>
      </c>
      <c r="CU1" s="20" t="s">
        <v>864</v>
      </c>
      <c r="EA1" s="22" t="s">
        <v>742</v>
      </c>
      <c r="FT1" s="3"/>
      <c r="FU1" s="3"/>
      <c r="FV1" s="3"/>
      <c r="FW1" s="3"/>
      <c r="FX1" s="3"/>
      <c r="FY1" s="3"/>
      <c r="FZ1" s="3"/>
      <c r="GA1" s="3"/>
      <c r="GB1" s="3"/>
      <c r="GC1" s="3"/>
      <c r="GD1" s="3"/>
      <c r="GE1" s="3"/>
      <c r="GF1" s="3"/>
      <c r="GG1" s="3"/>
      <c r="GH1" s="3"/>
      <c r="GI1" s="3"/>
      <c r="GJ1" s="3"/>
      <c r="GK1" s="3"/>
      <c r="GL1" s="3"/>
      <c r="GM1" t="s">
        <v>732</v>
      </c>
      <c r="GV1" t="s">
        <v>741</v>
      </c>
    </row>
    <row r="2" spans="2:205" ht="15" customHeight="1" x14ac:dyDescent="0.25">
      <c r="C2" t="s">
        <v>9</v>
      </c>
      <c r="AK2" s="2" t="s">
        <v>114</v>
      </c>
      <c r="AQ2" t="s">
        <v>115</v>
      </c>
      <c r="AR2" t="s">
        <v>116</v>
      </c>
      <c r="AS2" t="s">
        <v>117</v>
      </c>
      <c r="AT2" t="s">
        <v>118</v>
      </c>
      <c r="CU2" s="20" t="s">
        <v>861</v>
      </c>
      <c r="EJ2" t="s">
        <v>190</v>
      </c>
      <c r="EK2" t="s">
        <v>754</v>
      </c>
      <c r="FT2" s="35" t="s">
        <v>892</v>
      </c>
      <c r="FU2" s="49"/>
      <c r="FV2" s="36"/>
      <c r="FW2" s="36"/>
      <c r="FX2" s="36"/>
      <c r="FY2" s="43"/>
      <c r="FZ2" s="35" t="s">
        <v>893</v>
      </c>
      <c r="GA2" s="35"/>
      <c r="GB2" s="36"/>
      <c r="GC2" s="36"/>
      <c r="GD2" s="36"/>
      <c r="GE2" s="43"/>
      <c r="GF2" s="46" t="s">
        <v>891</v>
      </c>
      <c r="GG2" s="37"/>
      <c r="GH2" s="3"/>
      <c r="GI2" s="3"/>
      <c r="GJ2" s="3"/>
      <c r="GK2" s="3"/>
      <c r="GL2" s="3"/>
      <c r="GM2" s="21" t="s">
        <v>733</v>
      </c>
      <c r="GN2" s="21" t="s">
        <v>409</v>
      </c>
      <c r="GO2" s="21" t="s">
        <v>6</v>
      </c>
      <c r="GP2" s="21" t="s">
        <v>5</v>
      </c>
      <c r="GQ2" s="21" t="s">
        <v>735</v>
      </c>
      <c r="GR2" s="21" t="s">
        <v>736</v>
      </c>
      <c r="GV2" t="s">
        <v>184</v>
      </c>
      <c r="GW2" t="s">
        <v>71</v>
      </c>
    </row>
    <row r="3" spans="2:205" ht="15" customHeight="1" x14ac:dyDescent="0.25">
      <c r="AK3" s="2" t="s">
        <v>99</v>
      </c>
      <c r="AQ3">
        <v>15</v>
      </c>
      <c r="AT3">
        <v>2</v>
      </c>
      <c r="CQ3" s="20" t="s">
        <v>851</v>
      </c>
      <c r="CU3" s="20" t="s">
        <v>862</v>
      </c>
      <c r="EA3" s="2" t="s">
        <v>188</v>
      </c>
      <c r="EB3" s="2"/>
      <c r="EC3" s="2"/>
      <c r="ED3" s="2"/>
      <c r="EE3" s="2"/>
      <c r="EF3" s="2"/>
      <c r="EJ3" s="5"/>
      <c r="EK3" s="5"/>
      <c r="EL3" s="5"/>
      <c r="EM3" s="5"/>
      <c r="EN3" s="5"/>
      <c r="EO3" s="5"/>
      <c r="EP3" s="5"/>
      <c r="EQ3" s="5"/>
      <c r="ER3" s="5"/>
      <c r="ES3" s="5"/>
      <c r="ET3" s="5"/>
      <c r="EV3" s="18"/>
      <c r="EW3" s="18"/>
      <c r="EX3" s="18"/>
      <c r="EY3" s="18"/>
      <c r="EZ3" s="18"/>
      <c r="FA3" s="18"/>
      <c r="FB3" s="18"/>
      <c r="FC3" s="18"/>
      <c r="FD3" s="18"/>
      <c r="FE3" s="18"/>
      <c r="FF3" s="18"/>
      <c r="FH3" s="18"/>
      <c r="FI3" s="18"/>
      <c r="FJ3" s="18"/>
      <c r="FK3" s="18"/>
      <c r="FL3" s="18"/>
      <c r="FM3" s="18"/>
      <c r="FN3" s="18"/>
      <c r="FO3" s="18"/>
      <c r="FP3" s="18"/>
      <c r="FQ3" s="18"/>
      <c r="FR3" s="18"/>
      <c r="FT3" s="35" t="s">
        <v>887</v>
      </c>
      <c r="FU3" s="45"/>
      <c r="FV3" s="47" t="s">
        <v>184</v>
      </c>
      <c r="FW3" s="48" t="s">
        <v>71</v>
      </c>
      <c r="FX3" s="38" t="s">
        <v>185</v>
      </c>
      <c r="FY3" s="44"/>
      <c r="FZ3" s="39" t="s">
        <v>887</v>
      </c>
      <c r="GA3" s="39"/>
      <c r="GB3" s="41" t="s">
        <v>184</v>
      </c>
      <c r="GC3" s="38" t="s">
        <v>71</v>
      </c>
      <c r="GD3" s="38" t="s">
        <v>185</v>
      </c>
      <c r="GE3" s="44"/>
      <c r="GF3" s="39" t="s">
        <v>887</v>
      </c>
      <c r="GG3" s="39"/>
      <c r="GH3" s="41" t="s">
        <v>184</v>
      </c>
      <c r="GI3" s="38" t="s">
        <v>71</v>
      </c>
      <c r="GJ3" s="38" t="s">
        <v>185</v>
      </c>
      <c r="GK3" s="3"/>
      <c r="GL3" s="3"/>
      <c r="GM3" s="23" t="s">
        <v>191</v>
      </c>
      <c r="GN3" s="25" t="s">
        <v>734</v>
      </c>
    </row>
    <row r="4" spans="2:205" ht="15" customHeight="1" x14ac:dyDescent="0.25">
      <c r="V4" t="s">
        <v>71</v>
      </c>
      <c r="W4" t="s">
        <v>103</v>
      </c>
      <c r="AP4" t="s">
        <v>123</v>
      </c>
      <c r="CD4" t="s">
        <v>833</v>
      </c>
      <c r="CK4" s="20"/>
      <c r="CP4" s="20"/>
      <c r="CS4" s="20" t="s">
        <v>855</v>
      </c>
      <c r="CU4" s="20" t="s">
        <v>863</v>
      </c>
      <c r="EA4" s="2" t="s">
        <v>189</v>
      </c>
      <c r="EB4" s="2"/>
      <c r="EC4" s="2"/>
      <c r="ED4" s="2"/>
      <c r="EE4" s="2"/>
      <c r="EF4" s="2"/>
      <c r="EJ4" s="5" t="s">
        <v>184</v>
      </c>
      <c r="EK4" s="5"/>
      <c r="EL4" s="5"/>
      <c r="EM4" s="5"/>
      <c r="EN4" s="5"/>
      <c r="EO4" s="5"/>
      <c r="EP4" s="5"/>
      <c r="EQ4" s="5"/>
      <c r="ER4" s="5"/>
      <c r="ES4" s="5"/>
      <c r="ET4" s="5"/>
      <c r="EV4" s="18" t="s">
        <v>71</v>
      </c>
      <c r="EW4" s="18"/>
      <c r="EX4" s="18"/>
      <c r="EY4" s="18"/>
      <c r="EZ4" s="18"/>
      <c r="FA4" s="18"/>
      <c r="FB4" s="18"/>
      <c r="FC4" s="18"/>
      <c r="FD4" s="18"/>
      <c r="FE4" s="18"/>
      <c r="FF4" s="18"/>
      <c r="FH4" s="18" t="s">
        <v>185</v>
      </c>
      <c r="FI4" s="18"/>
      <c r="FJ4" s="18"/>
      <c r="FK4" s="18"/>
      <c r="FL4" s="18"/>
      <c r="FM4" s="18"/>
      <c r="FN4" s="18"/>
      <c r="FO4" s="18"/>
      <c r="FP4" s="18"/>
      <c r="FQ4" s="18"/>
      <c r="FR4" s="18"/>
      <c r="FT4" s="3">
        <v>1</v>
      </c>
      <c r="FU4" s="3" t="s">
        <v>377</v>
      </c>
      <c r="FV4" s="42" t="s">
        <v>734</v>
      </c>
      <c r="FW4" s="40"/>
      <c r="FX4" s="40"/>
      <c r="FY4" s="40"/>
      <c r="FZ4" s="3">
        <v>1</v>
      </c>
      <c r="GA4" s="3" t="s">
        <v>644</v>
      </c>
      <c r="GB4" s="42" t="s">
        <v>734</v>
      </c>
      <c r="GC4" s="40"/>
      <c r="GD4" s="40"/>
      <c r="GE4" s="40"/>
      <c r="GF4" s="3">
        <v>41</v>
      </c>
      <c r="GG4" s="3" t="s">
        <v>498</v>
      </c>
      <c r="GH4" s="42" t="s">
        <v>734</v>
      </c>
      <c r="GI4" s="40" t="s">
        <v>734</v>
      </c>
      <c r="GJ4" s="40"/>
      <c r="GK4" s="3"/>
      <c r="GL4" s="3"/>
      <c r="GM4" s="23" t="s">
        <v>193</v>
      </c>
      <c r="GN4" t="s">
        <v>734</v>
      </c>
    </row>
    <row r="5" spans="2:205" ht="15" customHeight="1" x14ac:dyDescent="0.25">
      <c r="C5" t="s">
        <v>3</v>
      </c>
      <c r="D5" t="s">
        <v>10</v>
      </c>
      <c r="E5" t="s">
        <v>54</v>
      </c>
      <c r="F5" t="s">
        <v>55</v>
      </c>
      <c r="G5" t="s">
        <v>56</v>
      </c>
      <c r="H5" t="s">
        <v>57</v>
      </c>
      <c r="I5" t="s">
        <v>58</v>
      </c>
      <c r="J5" t="s">
        <v>59</v>
      </c>
      <c r="K5" t="s">
        <v>60</v>
      </c>
      <c r="L5" t="s">
        <v>61</v>
      </c>
      <c r="M5" t="s">
        <v>62</v>
      </c>
      <c r="N5" t="s">
        <v>63</v>
      </c>
      <c r="O5" t="s">
        <v>64</v>
      </c>
      <c r="P5" t="s">
        <v>65</v>
      </c>
      <c r="Q5" t="s">
        <v>66</v>
      </c>
      <c r="R5" t="s">
        <v>67</v>
      </c>
      <c r="S5" t="s">
        <v>68</v>
      </c>
      <c r="T5" t="s">
        <v>69</v>
      </c>
      <c r="V5" t="s">
        <v>779</v>
      </c>
      <c r="W5" t="s">
        <v>837</v>
      </c>
      <c r="X5" t="s">
        <v>780</v>
      </c>
      <c r="Y5" t="s">
        <v>781</v>
      </c>
      <c r="Z5" t="s">
        <v>782</v>
      </c>
      <c r="AA5" t="s">
        <v>783</v>
      </c>
      <c r="AB5" t="s">
        <v>790</v>
      </c>
      <c r="AC5" t="s">
        <v>791</v>
      </c>
      <c r="AD5" t="s">
        <v>789</v>
      </c>
      <c r="AE5" t="s">
        <v>788</v>
      </c>
      <c r="AF5" t="s">
        <v>787</v>
      </c>
      <c r="AG5" t="s">
        <v>786</v>
      </c>
      <c r="AH5" t="s">
        <v>785</v>
      </c>
      <c r="AI5" t="s">
        <v>784</v>
      </c>
      <c r="AK5" s="2" t="s">
        <v>757</v>
      </c>
      <c r="AL5" s="2" t="s">
        <v>758</v>
      </c>
      <c r="AM5" s="7" t="s">
        <v>759</v>
      </c>
      <c r="AN5" s="7" t="s">
        <v>760</v>
      </c>
      <c r="AP5" t="s">
        <v>792</v>
      </c>
      <c r="AQ5" t="s">
        <v>793</v>
      </c>
      <c r="AR5" t="s">
        <v>794</v>
      </c>
      <c r="AS5" t="s">
        <v>795</v>
      </c>
      <c r="AT5" t="s">
        <v>796</v>
      </c>
      <c r="AU5" t="s">
        <v>797</v>
      </c>
      <c r="AV5" t="s">
        <v>798</v>
      </c>
      <c r="AW5" t="s">
        <v>799</v>
      </c>
      <c r="AX5" t="s">
        <v>800</v>
      </c>
      <c r="AY5" t="s">
        <v>801</v>
      </c>
      <c r="AZ5" t="s">
        <v>802</v>
      </c>
      <c r="BA5" t="s">
        <v>836</v>
      </c>
      <c r="BB5" t="s">
        <v>803</v>
      </c>
      <c r="BC5" t="s">
        <v>804</v>
      </c>
      <c r="BD5" t="s">
        <v>805</v>
      </c>
      <c r="BE5" t="s">
        <v>806</v>
      </c>
      <c r="BF5" t="s">
        <v>807</v>
      </c>
      <c r="BG5" t="s">
        <v>808</v>
      </c>
      <c r="BH5" t="s">
        <v>809</v>
      </c>
      <c r="BI5" t="s">
        <v>810</v>
      </c>
      <c r="BJ5" t="s">
        <v>811</v>
      </c>
      <c r="BK5" t="s">
        <v>812</v>
      </c>
      <c r="BL5" t="s">
        <v>813</v>
      </c>
      <c r="BM5" t="s">
        <v>814</v>
      </c>
      <c r="BN5" t="s">
        <v>815</v>
      </c>
      <c r="BO5" t="s">
        <v>816</v>
      </c>
      <c r="BP5" t="s">
        <v>817</v>
      </c>
      <c r="BQ5" t="s">
        <v>818</v>
      </c>
      <c r="BR5" t="s">
        <v>819</v>
      </c>
      <c r="BS5" t="s">
        <v>820</v>
      </c>
      <c r="BT5" t="s">
        <v>821</v>
      </c>
      <c r="BU5" t="s">
        <v>822</v>
      </c>
      <c r="BV5" t="s">
        <v>823</v>
      </c>
      <c r="BW5" t="s">
        <v>824</v>
      </c>
      <c r="BX5" t="s">
        <v>825</v>
      </c>
      <c r="BY5" t="s">
        <v>826</v>
      </c>
      <c r="BZ5" t="s">
        <v>827</v>
      </c>
      <c r="CA5" t="s">
        <v>828</v>
      </c>
      <c r="CB5" t="s">
        <v>829</v>
      </c>
      <c r="CC5" t="s">
        <v>830</v>
      </c>
      <c r="CD5" t="s">
        <v>834</v>
      </c>
      <c r="CE5" t="s">
        <v>835</v>
      </c>
      <c r="CF5" t="s">
        <v>832</v>
      </c>
      <c r="CG5" t="s">
        <v>831</v>
      </c>
      <c r="CI5" s="5" t="s">
        <v>761</v>
      </c>
      <c r="CJ5" s="5" t="s">
        <v>762</v>
      </c>
      <c r="CK5" s="20"/>
      <c r="CP5" s="20"/>
      <c r="CQ5" s="20" t="s">
        <v>852</v>
      </c>
      <c r="CR5" s="20" t="s">
        <v>853</v>
      </c>
      <c r="CS5" s="20" t="s">
        <v>854</v>
      </c>
      <c r="CT5" s="20" t="s">
        <v>856</v>
      </c>
      <c r="CU5" s="20" t="s">
        <v>857</v>
      </c>
      <c r="CV5" s="20" t="s">
        <v>858</v>
      </c>
      <c r="CW5" s="20" t="s">
        <v>859</v>
      </c>
      <c r="CX5" s="20" t="s">
        <v>860</v>
      </c>
      <c r="DK5" s="20" t="s">
        <v>860</v>
      </c>
      <c r="EB5" t="s">
        <v>184</v>
      </c>
      <c r="EC5" t="s">
        <v>71</v>
      </c>
      <c r="ED5" t="s">
        <v>185</v>
      </c>
      <c r="EJ5" s="5" t="s">
        <v>505</v>
      </c>
      <c r="EK5" s="5" t="s">
        <v>654</v>
      </c>
      <c r="EL5" s="5" t="s">
        <v>5</v>
      </c>
      <c r="EM5" s="5" t="s">
        <v>6</v>
      </c>
      <c r="EN5" s="5" t="s">
        <v>507</v>
      </c>
      <c r="EO5" s="5" t="s">
        <v>403</v>
      </c>
      <c r="EP5" s="5" t="s">
        <v>118</v>
      </c>
      <c r="EQ5" s="5" t="s">
        <v>876</v>
      </c>
      <c r="ER5" s="5" t="s">
        <v>655</v>
      </c>
      <c r="ES5" s="5" t="s">
        <v>184</v>
      </c>
      <c r="ET5" s="5" t="s">
        <v>409</v>
      </c>
      <c r="EV5" s="18" t="s">
        <v>505</v>
      </c>
      <c r="EW5" s="18" t="s">
        <v>654</v>
      </c>
      <c r="EX5" s="18" t="s">
        <v>5</v>
      </c>
      <c r="EY5" s="18" t="s">
        <v>6</v>
      </c>
      <c r="EZ5" s="18" t="s">
        <v>507</v>
      </c>
      <c r="FA5" s="18" t="s">
        <v>403</v>
      </c>
      <c r="FB5" s="18" t="s">
        <v>118</v>
      </c>
      <c r="FC5" s="18" t="s">
        <v>876</v>
      </c>
      <c r="FD5" s="18" t="s">
        <v>655</v>
      </c>
      <c r="FE5" s="18" t="s">
        <v>184</v>
      </c>
      <c r="FF5" s="18" t="s">
        <v>409</v>
      </c>
      <c r="FH5" s="18" t="s">
        <v>505</v>
      </c>
      <c r="FI5" s="18" t="s">
        <v>654</v>
      </c>
      <c r="FJ5" s="18" t="s">
        <v>5</v>
      </c>
      <c r="FK5" s="18" t="s">
        <v>6</v>
      </c>
      <c r="FL5" s="18" t="s">
        <v>507</v>
      </c>
      <c r="FM5" s="18" t="s">
        <v>403</v>
      </c>
      <c r="FN5" s="18" t="s">
        <v>118</v>
      </c>
      <c r="FO5" s="18" t="s">
        <v>876</v>
      </c>
      <c r="FP5" s="18" t="s">
        <v>655</v>
      </c>
      <c r="FQ5" s="18" t="s">
        <v>184</v>
      </c>
      <c r="FR5" s="18" t="s">
        <v>409</v>
      </c>
      <c r="FT5" s="3">
        <v>2</v>
      </c>
      <c r="FU5" s="3" t="s">
        <v>723</v>
      </c>
      <c r="FV5" s="42"/>
      <c r="FW5" s="40" t="s">
        <v>734</v>
      </c>
      <c r="FX5" s="40"/>
      <c r="FY5" s="40"/>
      <c r="FZ5" s="3">
        <v>2</v>
      </c>
      <c r="GA5" s="3" t="s">
        <v>489</v>
      </c>
      <c r="GB5" s="42" t="s">
        <v>734</v>
      </c>
      <c r="GC5" s="40" t="s">
        <v>734</v>
      </c>
      <c r="GD5" s="40"/>
      <c r="GE5" s="40"/>
      <c r="GF5" s="3">
        <v>42</v>
      </c>
      <c r="GG5" s="3" t="s">
        <v>426</v>
      </c>
      <c r="GH5" s="42" t="s">
        <v>734</v>
      </c>
      <c r="GI5" s="40" t="s">
        <v>734</v>
      </c>
      <c r="GJ5" s="40"/>
      <c r="GK5" s="3"/>
      <c r="GL5" s="3"/>
      <c r="GM5" s="23" t="s">
        <v>207</v>
      </c>
      <c r="GN5" t="s">
        <v>734</v>
      </c>
    </row>
    <row r="6" spans="2:205" ht="15" customHeight="1" x14ac:dyDescent="0.25">
      <c r="B6" t="s">
        <v>8</v>
      </c>
      <c r="C6">
        <v>55</v>
      </c>
      <c r="D6">
        <v>149</v>
      </c>
      <c r="E6">
        <v>16</v>
      </c>
      <c r="F6">
        <v>84</v>
      </c>
      <c r="G6">
        <v>82</v>
      </c>
      <c r="H6">
        <v>107</v>
      </c>
      <c r="I6">
        <v>130</v>
      </c>
      <c r="J6">
        <v>155</v>
      </c>
      <c r="K6">
        <v>68</v>
      </c>
      <c r="L6">
        <v>174</v>
      </c>
      <c r="M6">
        <v>66</v>
      </c>
      <c r="N6">
        <v>133</v>
      </c>
      <c r="O6">
        <v>32</v>
      </c>
      <c r="P6">
        <v>111</v>
      </c>
      <c r="Q6">
        <v>91</v>
      </c>
      <c r="R6">
        <v>162</v>
      </c>
      <c r="S6">
        <v>90</v>
      </c>
      <c r="T6">
        <v>116</v>
      </c>
      <c r="V6">
        <v>68</v>
      </c>
      <c r="W6">
        <v>84</v>
      </c>
      <c r="X6">
        <v>25</v>
      </c>
      <c r="Y6">
        <v>64</v>
      </c>
      <c r="Z6">
        <v>16</v>
      </c>
      <c r="AA6">
        <v>84</v>
      </c>
      <c r="AB6">
        <v>80</v>
      </c>
      <c r="AC6">
        <v>191</v>
      </c>
      <c r="AD6">
        <v>130</v>
      </c>
      <c r="AE6">
        <v>83</v>
      </c>
      <c r="AF6">
        <v>107</v>
      </c>
      <c r="AG6">
        <v>119</v>
      </c>
      <c r="AH6">
        <v>54</v>
      </c>
      <c r="AI6" s="3">
        <v>140</v>
      </c>
      <c r="AJ6" s="3"/>
      <c r="AK6" s="2">
        <f t="shared" ref="AK6:AK14" si="0">MEDIAN(V6,X6,Z6,AB6,AD6,AF6,AH6)</f>
        <v>68</v>
      </c>
      <c r="AL6" s="2">
        <f>MEDIAN(AI6,AG6,AE6,AC6,AA6,Y6,W6)</f>
        <v>84</v>
      </c>
      <c r="AM6" s="7">
        <f t="shared" ref="AM6:AN10" si="1">MEDIAN(C6,E6,G6,I6,K6,M6,O6,Q6,S6)</f>
        <v>68</v>
      </c>
      <c r="AN6" s="7">
        <f t="shared" si="1"/>
        <v>133</v>
      </c>
      <c r="AP6">
        <v>41</v>
      </c>
      <c r="AQ6">
        <v>151</v>
      </c>
      <c r="AR6">
        <v>45</v>
      </c>
      <c r="AS6">
        <v>71</v>
      </c>
      <c r="AT6">
        <v>108</v>
      </c>
      <c r="AU6">
        <v>107</v>
      </c>
      <c r="AV6">
        <v>19</v>
      </c>
      <c r="AW6">
        <v>83</v>
      </c>
      <c r="AX6">
        <v>69</v>
      </c>
      <c r="AY6">
        <v>102</v>
      </c>
      <c r="AZ6">
        <v>76</v>
      </c>
      <c r="BA6">
        <v>107</v>
      </c>
      <c r="BB6">
        <v>112</v>
      </c>
      <c r="BC6">
        <v>144</v>
      </c>
      <c r="BD6">
        <v>120</v>
      </c>
      <c r="BE6">
        <v>164</v>
      </c>
      <c r="BF6">
        <v>102</v>
      </c>
      <c r="BG6">
        <v>102</v>
      </c>
      <c r="BH6">
        <v>101</v>
      </c>
      <c r="BI6">
        <v>150</v>
      </c>
      <c r="BJ6">
        <v>104</v>
      </c>
      <c r="BK6">
        <v>112</v>
      </c>
      <c r="BL6">
        <v>47</v>
      </c>
      <c r="BM6">
        <v>154</v>
      </c>
      <c r="BN6">
        <v>121</v>
      </c>
      <c r="BO6">
        <v>130</v>
      </c>
      <c r="BP6">
        <v>89</v>
      </c>
      <c r="BQ6">
        <v>53</v>
      </c>
      <c r="BR6">
        <v>114</v>
      </c>
      <c r="BS6">
        <v>132</v>
      </c>
      <c r="BT6">
        <v>50</v>
      </c>
      <c r="BU6">
        <v>138</v>
      </c>
      <c r="BV6">
        <v>68</v>
      </c>
      <c r="BW6">
        <v>100</v>
      </c>
      <c r="BX6">
        <v>15</v>
      </c>
      <c r="BY6">
        <v>35</v>
      </c>
      <c r="BZ6">
        <v>57</v>
      </c>
      <c r="CA6">
        <v>119</v>
      </c>
      <c r="CB6">
        <v>58</v>
      </c>
      <c r="CC6">
        <v>105</v>
      </c>
      <c r="CD6">
        <v>151</v>
      </c>
      <c r="CE6">
        <v>104</v>
      </c>
      <c r="CF6">
        <v>149</v>
      </c>
      <c r="CG6">
        <v>99</v>
      </c>
      <c r="CI6" s="5">
        <f t="shared" ref="CI6:CJ12" si="2">MEDIAN(AP6,AR6,AT6,AV6,AX6,AZ6,BB6,BD6,BF6,BH6,BJ6,BL6,BN6,BP6,BR6,BT6,BV6,BX6,BZ6,CB6,CD6,CF6)</f>
        <v>82.5</v>
      </c>
      <c r="CJ6" s="5">
        <f t="shared" si="2"/>
        <v>107</v>
      </c>
      <c r="CK6" s="32" t="str">
        <f t="shared" ref="CK6:CK17" si="3">B6</f>
        <v>gesamtwörter</v>
      </c>
      <c r="CP6" s="32"/>
      <c r="CQ6" s="8">
        <f>MEDIAN(AR6,AT6,AV6,AX6,AZ6,BB6,BD6,BF6,BH6,BJ6,BL6,BN6,BP6,BR6,BT6,BV6,BX6,BZ6,CB6,CD6,CF6,CH6,E6,I6,K6,M6,S6)</f>
        <v>82.5</v>
      </c>
      <c r="CR6" s="8">
        <f>MEDIAN(AS6,AU6,AW6,AY6,BA6,BC6,BE6,BG6,BI6,BK6,BM6,BO6,BQ6,BS6,BU6,BW6,BY6,CA6,CC6,CE6,CG6,CI6,F6,J6,L6,N6,T6)</f>
        <v>107</v>
      </c>
      <c r="CS6" s="29">
        <f>MEDIAN(C6,G6,O6,Q6,V6,X6,Z6,AB6,AD6,AF6,AH6)</f>
        <v>68</v>
      </c>
      <c r="CT6" s="29">
        <f>MEDIAN(D6,H6,P6,R6,W6,Y6,AA6,AC6,AE6,AG6,AI6)</f>
        <v>111</v>
      </c>
      <c r="CU6" s="30">
        <f>MEDIAN(C6,M6,Q6,S6,AF6,BB6,BH6,BN6,BR6,BX6,BZ6)</f>
        <v>91</v>
      </c>
      <c r="CV6" s="30">
        <f>MEDIAN(D6,N6,R6,T6,AG6,BC6,BI6,BO6,BS6,BY6,CA6)</f>
        <v>132</v>
      </c>
      <c r="CW6" s="33">
        <f>MEDIAN(E6,G6,I6,K6,O6,V6,X6,Z6,AB6,AD6,AH6,AP6,AR6,AT6,AV6,AX6,AZ6,BD6,BF6,BJ6,BL6,BP6,BT6,BV6,CB6,CD6,CF6)</f>
        <v>68</v>
      </c>
      <c r="CX6" s="33">
        <f>MEDIAN(F6,H6,J6,L6,P6,W6,Y6,AA6,AC6,AE6,AI6,AQ6,AS6,AU6,AW6,AY6,BA6,BE6,BG6,BK6,BM6,BQ6,BU6,BW6,CC6,CE6,CG6)</f>
        <v>105</v>
      </c>
      <c r="CZ6" s="32"/>
      <c r="DA6" s="32"/>
      <c r="DB6" s="32"/>
      <c r="DC6" s="32"/>
      <c r="DD6" s="32"/>
      <c r="DE6" s="32"/>
      <c r="DF6" s="32"/>
      <c r="DG6" s="32"/>
      <c r="DH6" s="32"/>
      <c r="EA6" t="s">
        <v>8</v>
      </c>
      <c r="EB6">
        <v>214</v>
      </c>
      <c r="EC6">
        <v>116</v>
      </c>
      <c r="ED6">
        <v>166</v>
      </c>
      <c r="EI6" t="str">
        <f>IF(EJ7=EJ6,1," ")</f>
        <v xml:space="preserve"> </v>
      </c>
      <c r="EJ6" t="s">
        <v>191</v>
      </c>
      <c r="EK6" s="15" t="s">
        <v>727</v>
      </c>
      <c r="EL6" s="16" t="s">
        <v>402</v>
      </c>
      <c r="EM6" s="19" t="s">
        <v>377</v>
      </c>
      <c r="EN6" s="17" t="s">
        <v>644</v>
      </c>
      <c r="EO6" t="s">
        <v>416</v>
      </c>
      <c r="EP6" t="s">
        <v>523</v>
      </c>
      <c r="EQ6" s="20">
        <v>8</v>
      </c>
      <c r="ER6" t="s">
        <v>414</v>
      </c>
      <c r="ES6" s="20"/>
      <c r="ET6" s="20" t="s">
        <v>644</v>
      </c>
      <c r="EU6" t="str">
        <f>IF(EV7=EV6,1," ")</f>
        <v xml:space="preserve"> </v>
      </c>
      <c r="EV6" t="s">
        <v>122</v>
      </c>
      <c r="EW6" s="15" t="s">
        <v>683</v>
      </c>
      <c r="EX6" s="16" t="s">
        <v>682</v>
      </c>
      <c r="EY6" s="19" t="s">
        <v>723</v>
      </c>
      <c r="EZ6" s="17" t="s">
        <v>713</v>
      </c>
      <c r="FB6" s="17" t="s">
        <v>524</v>
      </c>
      <c r="FC6">
        <v>2</v>
      </c>
      <c r="FD6" s="17" t="s">
        <v>473</v>
      </c>
      <c r="FF6" t="s">
        <v>489</v>
      </c>
      <c r="FG6" t="str">
        <f>IF(FH7=FH6,1," ")</f>
        <v xml:space="preserve"> </v>
      </c>
      <c r="FH6" s="20" t="s">
        <v>193</v>
      </c>
      <c r="FI6" s="15" t="s">
        <v>730</v>
      </c>
      <c r="FJ6" s="16" t="s">
        <v>706</v>
      </c>
      <c r="FK6" s="19" t="s">
        <v>378</v>
      </c>
      <c r="FL6" s="17" t="s">
        <v>712</v>
      </c>
      <c r="FM6" s="20" t="s">
        <v>612</v>
      </c>
      <c r="FN6" s="20" t="s">
        <v>707</v>
      </c>
      <c r="FO6" s="20">
        <v>2</v>
      </c>
      <c r="FP6" s="20" t="s">
        <v>618</v>
      </c>
      <c r="FQ6" s="20"/>
      <c r="FR6" s="20" t="s">
        <v>526</v>
      </c>
      <c r="FT6" s="3">
        <v>3</v>
      </c>
      <c r="FU6" s="3" t="s">
        <v>378</v>
      </c>
      <c r="FV6" s="42" t="s">
        <v>734</v>
      </c>
      <c r="FW6" s="40" t="s">
        <v>734</v>
      </c>
      <c r="FX6" s="40" t="s">
        <v>734</v>
      </c>
      <c r="FY6" s="40"/>
      <c r="FZ6" s="3">
        <v>3</v>
      </c>
      <c r="GA6" s="3" t="s">
        <v>526</v>
      </c>
      <c r="GB6" s="42" t="s">
        <v>734</v>
      </c>
      <c r="GC6" s="40"/>
      <c r="GD6" s="40" t="s">
        <v>734</v>
      </c>
      <c r="GE6" s="40"/>
      <c r="GF6" s="3">
        <v>43</v>
      </c>
      <c r="GG6" s="3" t="s">
        <v>427</v>
      </c>
      <c r="GH6" s="42" t="s">
        <v>734</v>
      </c>
      <c r="GI6" s="40" t="s">
        <v>734</v>
      </c>
      <c r="GJ6" s="40" t="s">
        <v>734</v>
      </c>
      <c r="GK6" s="3"/>
      <c r="GL6" s="3"/>
      <c r="GM6" s="23" t="s">
        <v>221</v>
      </c>
      <c r="GQ6" t="s">
        <v>734</v>
      </c>
    </row>
    <row r="7" spans="2:205" ht="15" customHeight="1" x14ac:dyDescent="0.25">
      <c r="B7" t="s">
        <v>4</v>
      </c>
      <c r="C7">
        <v>46</v>
      </c>
      <c r="D7">
        <v>110</v>
      </c>
      <c r="E7">
        <v>0</v>
      </c>
      <c r="F7">
        <v>56</v>
      </c>
      <c r="G7">
        <v>61</v>
      </c>
      <c r="H7">
        <v>71</v>
      </c>
      <c r="I7">
        <v>97</v>
      </c>
      <c r="J7">
        <v>111</v>
      </c>
      <c r="K7">
        <v>60</v>
      </c>
      <c r="L7">
        <v>109</v>
      </c>
      <c r="M7">
        <v>50</v>
      </c>
      <c r="N7">
        <v>90</v>
      </c>
      <c r="O7">
        <v>31</v>
      </c>
      <c r="P7">
        <v>90</v>
      </c>
      <c r="Q7">
        <v>75</v>
      </c>
      <c r="R7">
        <v>124</v>
      </c>
      <c r="S7">
        <v>67</v>
      </c>
      <c r="T7">
        <v>77</v>
      </c>
      <c r="V7">
        <v>55</v>
      </c>
      <c r="W7">
        <v>66</v>
      </c>
      <c r="X7">
        <v>22</v>
      </c>
      <c r="Y7">
        <v>50</v>
      </c>
      <c r="Z7">
        <v>12</v>
      </c>
      <c r="AA7">
        <v>57</v>
      </c>
      <c r="AB7">
        <v>57</v>
      </c>
      <c r="AC7">
        <v>125</v>
      </c>
      <c r="AD7">
        <v>83</v>
      </c>
      <c r="AE7">
        <v>53</v>
      </c>
      <c r="AF7">
        <v>68</v>
      </c>
      <c r="AG7">
        <v>71</v>
      </c>
      <c r="AH7">
        <v>42</v>
      </c>
      <c r="AI7" s="3">
        <v>100</v>
      </c>
      <c r="AJ7" s="3"/>
      <c r="AK7" s="2">
        <f t="shared" si="0"/>
        <v>55</v>
      </c>
      <c r="AL7" s="2">
        <f>MEDIAN(AI7,AG7,AE7,AC7,AA7,Y7,W7)</f>
        <v>66</v>
      </c>
      <c r="AM7" s="7">
        <f t="shared" si="1"/>
        <v>60</v>
      </c>
      <c r="AN7" s="7">
        <f t="shared" si="1"/>
        <v>90</v>
      </c>
      <c r="AP7">
        <v>32</v>
      </c>
      <c r="AQ7">
        <v>100</v>
      </c>
      <c r="AR7">
        <v>37</v>
      </c>
      <c r="AS7">
        <v>55</v>
      </c>
      <c r="AT7">
        <v>85</v>
      </c>
      <c r="AU7">
        <v>75</v>
      </c>
      <c r="AV7">
        <v>17</v>
      </c>
      <c r="AW7">
        <v>62</v>
      </c>
      <c r="AX7">
        <v>48</v>
      </c>
      <c r="AY7">
        <v>63</v>
      </c>
      <c r="AZ7">
        <v>55</v>
      </c>
      <c r="BA7">
        <v>75</v>
      </c>
      <c r="BB7">
        <v>82</v>
      </c>
      <c r="BC7">
        <v>104</v>
      </c>
      <c r="BD7">
        <v>85</v>
      </c>
      <c r="BE7">
        <v>116</v>
      </c>
      <c r="BF7">
        <v>80</v>
      </c>
      <c r="BG7">
        <v>72</v>
      </c>
      <c r="BH7">
        <v>76</v>
      </c>
      <c r="BI7">
        <v>97</v>
      </c>
      <c r="BJ7">
        <v>82</v>
      </c>
      <c r="BK7">
        <v>83</v>
      </c>
      <c r="BL7">
        <v>32</v>
      </c>
      <c r="BM7">
        <v>104</v>
      </c>
      <c r="BN7">
        <v>86</v>
      </c>
      <c r="BO7">
        <v>88</v>
      </c>
      <c r="BP7">
        <v>59</v>
      </c>
      <c r="BQ7">
        <v>35</v>
      </c>
      <c r="BR7">
        <v>84</v>
      </c>
      <c r="BS7">
        <v>79</v>
      </c>
      <c r="BT7">
        <v>38</v>
      </c>
      <c r="BU7">
        <v>104</v>
      </c>
      <c r="BV7">
        <v>51</v>
      </c>
      <c r="BW7">
        <v>70</v>
      </c>
      <c r="BX7">
        <v>10</v>
      </c>
      <c r="BY7">
        <v>17</v>
      </c>
      <c r="BZ7">
        <v>36</v>
      </c>
      <c r="CA7">
        <v>75</v>
      </c>
      <c r="CB7">
        <v>44</v>
      </c>
      <c r="CC7">
        <v>79</v>
      </c>
      <c r="CD7">
        <v>95</v>
      </c>
      <c r="CE7">
        <v>61</v>
      </c>
      <c r="CF7">
        <v>124</v>
      </c>
      <c r="CG7">
        <v>65</v>
      </c>
      <c r="CI7" s="5">
        <f t="shared" si="2"/>
        <v>57</v>
      </c>
      <c r="CJ7" s="5">
        <f t="shared" si="2"/>
        <v>75</v>
      </c>
      <c r="CK7" s="32" t="str">
        <f t="shared" si="3"/>
        <v>k1</v>
      </c>
      <c r="CP7" s="32"/>
      <c r="CQ7" s="8">
        <f t="shared" ref="CQ7:CQ17" si="4">MEDIAN(AR7,AT7,AV7,AX7,AZ7,BB7,BD7,BF7,BH7,BJ7,BL7,BN7,BP7,BR7,BT7,BV7,BX7,BZ7,CB7,CD7,CF7,CH7,E7,I7,K7,M7,S7)</f>
        <v>59.5</v>
      </c>
      <c r="CR7" s="8">
        <f t="shared" ref="CR7:CR17" si="5">MEDIAN(AS7,AU7,AW7,AY7,BA7,BC7,BE7,BG7,BI7,BK7,BM7,BO7,BQ7,BS7,BU7,BW7,BY7,CA7,CC7,CE7,CG7,CI7,F7,J7,L7,N7,T7)</f>
        <v>75</v>
      </c>
      <c r="CS7" s="29">
        <f t="shared" ref="CS7:CS17" si="6">MEDIAN(C7,G7,O7,Q7,V7,X7,Z7,AB7,AD7,AF7,AH7)</f>
        <v>55</v>
      </c>
      <c r="CT7" s="29">
        <f t="shared" ref="CT7:CT17" si="7">MEDIAN(D7,H7,P7,R7,W7,Y7,AA7,AC7,AE7,AG7,AI7)</f>
        <v>71</v>
      </c>
      <c r="CU7" s="30">
        <f t="shared" ref="CU7:CU17" si="8">MEDIAN(C7,M7,Q7,S7,AF7,BB7,BH7,BN7,BR7,BX7,BZ7)</f>
        <v>68</v>
      </c>
      <c r="CV7" s="30">
        <f t="shared" ref="CV7:CV17" si="9">MEDIAN(D7,N7,R7,T7,AG7,BC7,BI7,BO7,BS7,BY7,CA7)</f>
        <v>88</v>
      </c>
      <c r="CW7" s="33">
        <f t="shared" ref="CW7:CW17" si="10">MEDIAN(E7,G7,I7,K7,O7,V7,X7,Z7,AB7,AD7,AH7,AP7,AR7,AT7,AV7,AX7,AZ7,BD7,BF7,BJ7,BL7,BP7,BT7,BV7,CB7,CD7,CF7)</f>
        <v>55</v>
      </c>
      <c r="CX7" s="33">
        <f t="shared" ref="CX7:CX17" si="11">MEDIAN(F7,H7,J7,L7,P7,W7,Y7,AA7,AC7,AE7,AI7,AQ7,AS7,AU7,AW7,AY7,BA7,BE7,BG7,BK7,BM7,BQ7,BU7,BW7,CC7,CE7,CG7)</f>
        <v>72</v>
      </c>
      <c r="CZ7" s="32"/>
      <c r="DA7" s="32"/>
      <c r="DB7" s="32"/>
      <c r="DC7" s="32"/>
      <c r="DD7" s="32"/>
      <c r="DE7" s="32"/>
      <c r="DF7" s="32"/>
      <c r="DG7" s="32"/>
      <c r="DH7" s="32"/>
      <c r="EA7" t="s">
        <v>4</v>
      </c>
      <c r="EB7">
        <v>110</v>
      </c>
      <c r="EC7">
        <v>64</v>
      </c>
      <c r="ED7">
        <v>88</v>
      </c>
      <c r="EI7" t="str">
        <f t="shared" ref="EI7:EI70" si="12">IF(EJ8=EJ7,1," ")</f>
        <v xml:space="preserve"> </v>
      </c>
      <c r="EJ7" s="20" t="s">
        <v>122</v>
      </c>
      <c r="EK7" s="15" t="s">
        <v>668</v>
      </c>
      <c r="EM7" t="s">
        <v>378</v>
      </c>
      <c r="EN7" t="s">
        <v>489</v>
      </c>
      <c r="EO7" t="s">
        <v>407</v>
      </c>
      <c r="EP7" t="s">
        <v>673</v>
      </c>
      <c r="ER7" t="s">
        <v>415</v>
      </c>
      <c r="ET7" t="s">
        <v>489</v>
      </c>
      <c r="EU7" t="str">
        <f t="shared" ref="EU7:EU70" si="13">IF(EV8=EV7,1," ")</f>
        <v xml:space="preserve"> </v>
      </c>
      <c r="EV7" t="s">
        <v>684</v>
      </c>
      <c r="EW7" s="15" t="s">
        <v>681</v>
      </c>
      <c r="EY7" t="s">
        <v>378</v>
      </c>
      <c r="FB7" s="17" t="s">
        <v>254</v>
      </c>
      <c r="FF7" t="s">
        <v>490</v>
      </c>
      <c r="FG7" t="str">
        <f t="shared" ref="FG7:FG70" si="14">IF(FH8=FH7,1," ")</f>
        <v xml:space="preserve"> </v>
      </c>
      <c r="FH7" s="20" t="s">
        <v>550</v>
      </c>
      <c r="FI7" s="15" t="s">
        <v>705</v>
      </c>
      <c r="FJ7" s="20"/>
      <c r="FK7" s="20" t="s">
        <v>714</v>
      </c>
      <c r="FL7" s="20"/>
      <c r="FM7" s="20" t="s">
        <v>515</v>
      </c>
      <c r="FN7" s="20" t="s">
        <v>708</v>
      </c>
      <c r="FO7" s="20"/>
      <c r="FP7" s="20"/>
      <c r="FQ7" s="20"/>
      <c r="FR7" s="20" t="s">
        <v>527</v>
      </c>
      <c r="FT7" s="3">
        <v>4</v>
      </c>
      <c r="FU7" s="3" t="s">
        <v>379</v>
      </c>
      <c r="FV7" s="42" t="s">
        <v>734</v>
      </c>
      <c r="FW7" s="40"/>
      <c r="FX7" s="40"/>
      <c r="FY7" s="40"/>
      <c r="FZ7" s="3">
        <v>4</v>
      </c>
      <c r="GA7" s="3" t="s">
        <v>527</v>
      </c>
      <c r="GB7" s="42"/>
      <c r="GC7" s="40"/>
      <c r="GD7" s="40" t="s">
        <v>734</v>
      </c>
      <c r="GE7" s="40"/>
      <c r="GF7" s="3">
        <v>44</v>
      </c>
      <c r="GG7" s="3" t="s">
        <v>499</v>
      </c>
      <c r="GH7" s="42"/>
      <c r="GI7" s="40" t="s">
        <v>734</v>
      </c>
      <c r="GJ7" s="40"/>
      <c r="GK7" s="3"/>
      <c r="GL7" s="3"/>
      <c r="GM7" s="23" t="s">
        <v>739</v>
      </c>
      <c r="GR7" t="s">
        <v>734</v>
      </c>
      <c r="GS7" t="s">
        <v>737</v>
      </c>
    </row>
    <row r="8" spans="2:205" ht="15" customHeight="1" x14ac:dyDescent="0.25">
      <c r="B8" t="s">
        <v>5</v>
      </c>
      <c r="C8">
        <v>3</v>
      </c>
      <c r="D8">
        <v>1</v>
      </c>
      <c r="E8">
        <v>0</v>
      </c>
      <c r="F8">
        <v>0</v>
      </c>
      <c r="G8">
        <v>4</v>
      </c>
      <c r="H8">
        <v>2</v>
      </c>
      <c r="I8">
        <v>7</v>
      </c>
      <c r="J8">
        <v>1</v>
      </c>
      <c r="K8">
        <v>4</v>
      </c>
      <c r="L8">
        <v>2</v>
      </c>
      <c r="M8">
        <v>2</v>
      </c>
      <c r="N8">
        <v>0</v>
      </c>
      <c r="P8">
        <v>3</v>
      </c>
      <c r="Q8">
        <v>4</v>
      </c>
      <c r="R8">
        <v>7</v>
      </c>
      <c r="S8">
        <v>3</v>
      </c>
      <c r="T8">
        <v>3</v>
      </c>
      <c r="V8">
        <v>2</v>
      </c>
      <c r="W8">
        <v>1</v>
      </c>
      <c r="X8">
        <v>1</v>
      </c>
      <c r="Y8">
        <v>1</v>
      </c>
      <c r="Z8">
        <v>1</v>
      </c>
      <c r="AA8">
        <v>4</v>
      </c>
      <c r="AB8">
        <v>2</v>
      </c>
      <c r="AC8">
        <v>2</v>
      </c>
      <c r="AD8">
        <v>6</v>
      </c>
      <c r="AE8">
        <v>1</v>
      </c>
      <c r="AF8">
        <v>3</v>
      </c>
      <c r="AG8">
        <v>2</v>
      </c>
      <c r="AH8">
        <v>1</v>
      </c>
      <c r="AI8" s="3">
        <v>6</v>
      </c>
      <c r="AJ8" s="3"/>
      <c r="AK8" s="2">
        <f t="shared" si="0"/>
        <v>2</v>
      </c>
      <c r="AL8" s="2">
        <f>MEDIAN(AI8,AG8,AE8,AC8,AA8,Y8,W8)</f>
        <v>2</v>
      </c>
      <c r="AM8" s="7">
        <f t="shared" si="1"/>
        <v>3.5</v>
      </c>
      <c r="AN8" s="7">
        <f t="shared" si="1"/>
        <v>2</v>
      </c>
      <c r="AP8">
        <v>1</v>
      </c>
      <c r="AQ8">
        <v>2</v>
      </c>
      <c r="AR8">
        <v>2</v>
      </c>
      <c r="AS8">
        <v>1</v>
      </c>
      <c r="AT8">
        <v>4</v>
      </c>
      <c r="AU8">
        <v>2</v>
      </c>
      <c r="AV8">
        <v>0</v>
      </c>
      <c r="AW8">
        <v>1</v>
      </c>
      <c r="AX8">
        <v>2</v>
      </c>
      <c r="AY8">
        <v>2</v>
      </c>
      <c r="AZ8">
        <v>3</v>
      </c>
      <c r="BA8">
        <v>2</v>
      </c>
      <c r="BB8">
        <v>1</v>
      </c>
      <c r="BC8">
        <v>3</v>
      </c>
      <c r="BD8">
        <v>6</v>
      </c>
      <c r="BE8">
        <v>2</v>
      </c>
      <c r="BF8">
        <v>3</v>
      </c>
      <c r="BG8">
        <v>1</v>
      </c>
      <c r="BH8">
        <v>5</v>
      </c>
      <c r="BI8">
        <v>7</v>
      </c>
      <c r="BJ8">
        <v>1</v>
      </c>
      <c r="BK8">
        <v>1</v>
      </c>
      <c r="BM8">
        <v>2</v>
      </c>
      <c r="BN8">
        <v>4</v>
      </c>
      <c r="BP8">
        <v>3</v>
      </c>
      <c r="BQ8">
        <v>1</v>
      </c>
      <c r="BS8">
        <v>1</v>
      </c>
      <c r="BT8">
        <v>1</v>
      </c>
      <c r="BU8">
        <v>1</v>
      </c>
      <c r="BV8">
        <v>4</v>
      </c>
      <c r="BW8">
        <v>2</v>
      </c>
      <c r="BX8">
        <v>1</v>
      </c>
      <c r="BY8">
        <v>6</v>
      </c>
      <c r="BZ8">
        <v>2</v>
      </c>
      <c r="CA8">
        <v>2</v>
      </c>
      <c r="CB8">
        <v>3</v>
      </c>
      <c r="CC8">
        <v>4</v>
      </c>
      <c r="CD8">
        <v>6</v>
      </c>
      <c r="CE8">
        <v>4</v>
      </c>
      <c r="CF8">
        <v>3</v>
      </c>
      <c r="CG8">
        <v>2</v>
      </c>
      <c r="CI8" s="5">
        <f t="shared" si="2"/>
        <v>3</v>
      </c>
      <c r="CJ8" s="5">
        <f t="shared" si="2"/>
        <v>2</v>
      </c>
      <c r="CK8" s="32" t="str">
        <f t="shared" si="3"/>
        <v>k2</v>
      </c>
      <c r="CP8" s="32"/>
      <c r="CQ8" s="8">
        <f t="shared" si="4"/>
        <v>3</v>
      </c>
      <c r="CR8" s="8">
        <f t="shared" si="5"/>
        <v>2</v>
      </c>
      <c r="CS8" s="29">
        <f t="shared" si="6"/>
        <v>2.5</v>
      </c>
      <c r="CT8" s="29">
        <f t="shared" si="7"/>
        <v>2</v>
      </c>
      <c r="CU8" s="30">
        <f t="shared" si="8"/>
        <v>3</v>
      </c>
      <c r="CV8" s="30">
        <f t="shared" si="9"/>
        <v>2.5</v>
      </c>
      <c r="CW8" s="33">
        <f t="shared" si="10"/>
        <v>3</v>
      </c>
      <c r="CX8" s="33">
        <f t="shared" si="11"/>
        <v>2</v>
      </c>
      <c r="CZ8" s="32"/>
      <c r="DA8" s="32"/>
      <c r="DB8" s="32"/>
      <c r="DC8" s="32"/>
      <c r="DD8" s="32"/>
      <c r="DE8" s="32"/>
      <c r="DF8" s="32"/>
      <c r="DG8" s="32"/>
      <c r="DH8" s="32"/>
      <c r="EA8" t="s">
        <v>5</v>
      </c>
      <c r="EB8">
        <v>17</v>
      </c>
      <c r="EC8">
        <v>5</v>
      </c>
      <c r="ED8">
        <v>9</v>
      </c>
      <c r="EI8" t="str">
        <f t="shared" si="12"/>
        <v xml:space="preserve"> </v>
      </c>
      <c r="EJ8" t="s">
        <v>192</v>
      </c>
      <c r="EM8" t="s">
        <v>379</v>
      </c>
      <c r="EN8" t="s">
        <v>526</v>
      </c>
      <c r="EO8">
        <v>2</v>
      </c>
      <c r="EP8" t="s">
        <v>637</v>
      </c>
      <c r="ER8" t="s">
        <v>675</v>
      </c>
      <c r="ET8" t="s">
        <v>526</v>
      </c>
      <c r="EU8" t="str">
        <f t="shared" si="13"/>
        <v xml:space="preserve"> </v>
      </c>
      <c r="EV8" t="s">
        <v>196</v>
      </c>
      <c r="EY8" t="s">
        <v>382</v>
      </c>
      <c r="FB8" s="17" t="s">
        <v>637</v>
      </c>
      <c r="FF8" t="s">
        <v>491</v>
      </c>
      <c r="FG8" t="str">
        <f t="shared" si="14"/>
        <v xml:space="preserve"> </v>
      </c>
      <c r="FH8" s="20" t="s">
        <v>551</v>
      </c>
      <c r="FI8" s="20"/>
      <c r="FJ8" s="20"/>
      <c r="FK8" s="20" t="s">
        <v>380</v>
      </c>
      <c r="FL8" s="20"/>
      <c r="FM8" s="20"/>
      <c r="FN8" s="20" t="s">
        <v>709</v>
      </c>
      <c r="FO8" s="20"/>
      <c r="FP8" s="7" t="s">
        <v>679</v>
      </c>
      <c r="FQ8" s="20"/>
      <c r="FR8" s="20" t="s">
        <v>528</v>
      </c>
      <c r="FT8" s="3">
        <v>5</v>
      </c>
      <c r="FU8" s="3" t="s">
        <v>714</v>
      </c>
      <c r="FV8" s="42"/>
      <c r="FW8" s="40"/>
      <c r="FX8" s="40" t="s">
        <v>734</v>
      </c>
      <c r="FY8" s="40"/>
      <c r="FZ8" s="3">
        <v>5</v>
      </c>
      <c r="GA8" s="3" t="s">
        <v>645</v>
      </c>
      <c r="GB8" s="42" t="s">
        <v>734</v>
      </c>
      <c r="GC8" s="40"/>
      <c r="GD8" s="40"/>
      <c r="GE8" s="40"/>
      <c r="GF8" s="3">
        <v>45</v>
      </c>
      <c r="GG8" s="3" t="s">
        <v>428</v>
      </c>
      <c r="GH8" s="42" t="s">
        <v>734</v>
      </c>
      <c r="GI8" s="40" t="s">
        <v>734</v>
      </c>
      <c r="GJ8" s="40" t="s">
        <v>734</v>
      </c>
      <c r="GK8" s="3"/>
      <c r="GL8" s="3"/>
      <c r="GM8" s="23"/>
    </row>
    <row r="9" spans="2:205" ht="15" customHeight="1" x14ac:dyDescent="0.25">
      <c r="B9" t="s">
        <v>6</v>
      </c>
      <c r="C9">
        <v>1</v>
      </c>
      <c r="D9">
        <v>19</v>
      </c>
      <c r="E9">
        <v>0</v>
      </c>
      <c r="F9">
        <v>8</v>
      </c>
      <c r="G9">
        <v>5</v>
      </c>
      <c r="H9">
        <v>14</v>
      </c>
      <c r="I9">
        <v>15</v>
      </c>
      <c r="J9">
        <v>18</v>
      </c>
      <c r="K9">
        <v>2</v>
      </c>
      <c r="L9">
        <v>23</v>
      </c>
      <c r="M9">
        <v>3</v>
      </c>
      <c r="N9">
        <v>16</v>
      </c>
      <c r="P9">
        <v>9</v>
      </c>
      <c r="Q9">
        <v>6</v>
      </c>
      <c r="R9">
        <v>9</v>
      </c>
      <c r="S9">
        <v>11</v>
      </c>
      <c r="T9">
        <v>16</v>
      </c>
      <c r="V9">
        <v>0</v>
      </c>
      <c r="W9">
        <v>10</v>
      </c>
      <c r="X9">
        <v>0</v>
      </c>
      <c r="Y9">
        <v>4</v>
      </c>
      <c r="Z9">
        <v>0</v>
      </c>
      <c r="AA9">
        <v>15</v>
      </c>
      <c r="AB9">
        <v>9</v>
      </c>
      <c r="AC9">
        <v>31</v>
      </c>
      <c r="AD9">
        <v>12</v>
      </c>
      <c r="AE9">
        <v>14</v>
      </c>
      <c r="AF9">
        <v>9</v>
      </c>
      <c r="AG9">
        <v>17</v>
      </c>
      <c r="AH9">
        <v>0</v>
      </c>
      <c r="AI9" s="3">
        <v>21</v>
      </c>
      <c r="AJ9" s="3"/>
      <c r="AK9" s="2">
        <f t="shared" si="0"/>
        <v>0</v>
      </c>
      <c r="AL9" s="2">
        <f>MEDIAN(AI9,AG9,AE9,AC9,AA9,Y9,W9)</f>
        <v>15</v>
      </c>
      <c r="AM9" s="7">
        <f t="shared" si="1"/>
        <v>4</v>
      </c>
      <c r="AN9" s="7">
        <f t="shared" si="1"/>
        <v>16</v>
      </c>
      <c r="AP9">
        <v>2</v>
      </c>
      <c r="AQ9">
        <v>27</v>
      </c>
      <c r="AR9">
        <v>4</v>
      </c>
      <c r="AS9">
        <v>10</v>
      </c>
      <c r="AT9">
        <v>4</v>
      </c>
      <c r="AU9">
        <v>15</v>
      </c>
      <c r="AV9">
        <v>0</v>
      </c>
      <c r="AW9">
        <v>13</v>
      </c>
      <c r="AX9">
        <v>6</v>
      </c>
      <c r="AY9">
        <v>18</v>
      </c>
      <c r="AZ9">
        <v>8</v>
      </c>
      <c r="BA9">
        <v>13</v>
      </c>
      <c r="BB9">
        <v>15</v>
      </c>
      <c r="BC9">
        <v>18</v>
      </c>
      <c r="BD9">
        <v>18</v>
      </c>
      <c r="BE9">
        <v>27</v>
      </c>
      <c r="BF9">
        <v>4</v>
      </c>
      <c r="BG9">
        <v>6</v>
      </c>
      <c r="BH9">
        <v>10</v>
      </c>
      <c r="BI9">
        <v>23</v>
      </c>
      <c r="BJ9">
        <v>10</v>
      </c>
      <c r="BK9">
        <v>14</v>
      </c>
      <c r="BL9">
        <v>3</v>
      </c>
      <c r="BM9">
        <v>19</v>
      </c>
      <c r="BN9">
        <v>12</v>
      </c>
      <c r="BO9">
        <v>22</v>
      </c>
      <c r="BP9">
        <v>10</v>
      </c>
      <c r="BQ9">
        <v>5</v>
      </c>
      <c r="BR9">
        <v>10</v>
      </c>
      <c r="BS9">
        <v>20</v>
      </c>
      <c r="BT9">
        <v>7</v>
      </c>
      <c r="BU9">
        <v>13</v>
      </c>
      <c r="BV9">
        <v>5</v>
      </c>
      <c r="BW9">
        <v>12</v>
      </c>
      <c r="BX9">
        <v>2</v>
      </c>
      <c r="BY9">
        <v>7</v>
      </c>
      <c r="BZ9">
        <v>5</v>
      </c>
      <c r="CA9">
        <v>15</v>
      </c>
      <c r="CB9">
        <v>2</v>
      </c>
      <c r="CC9">
        <v>5</v>
      </c>
      <c r="CD9">
        <v>19</v>
      </c>
      <c r="CE9">
        <v>22</v>
      </c>
      <c r="CF9">
        <v>9</v>
      </c>
      <c r="CG9">
        <v>16</v>
      </c>
      <c r="CI9" s="5">
        <f t="shared" si="2"/>
        <v>6.5</v>
      </c>
      <c r="CJ9" s="5">
        <f t="shared" si="2"/>
        <v>15</v>
      </c>
      <c r="CK9" s="32" t="str">
        <f t="shared" si="3"/>
        <v>awl</v>
      </c>
      <c r="CP9" s="32"/>
      <c r="CQ9" s="8">
        <f t="shared" si="4"/>
        <v>6.5</v>
      </c>
      <c r="CR9" s="8">
        <f t="shared" si="5"/>
        <v>15</v>
      </c>
      <c r="CS9" s="29">
        <f t="shared" si="6"/>
        <v>3</v>
      </c>
      <c r="CT9" s="29">
        <f t="shared" si="7"/>
        <v>14</v>
      </c>
      <c r="CU9" s="30">
        <f t="shared" si="8"/>
        <v>9</v>
      </c>
      <c r="CV9" s="30">
        <f t="shared" si="9"/>
        <v>17</v>
      </c>
      <c r="CW9" s="33">
        <f t="shared" si="10"/>
        <v>4.5</v>
      </c>
      <c r="CX9" s="33">
        <f t="shared" si="11"/>
        <v>14</v>
      </c>
      <c r="CZ9" s="32"/>
      <c r="DA9" s="32"/>
      <c r="DB9" s="32"/>
      <c r="DC9" s="32"/>
      <c r="DD9" s="32"/>
      <c r="DE9" s="32"/>
      <c r="DF9" s="32"/>
      <c r="DG9" s="32"/>
      <c r="DH9" s="32"/>
      <c r="EA9" t="s">
        <v>6</v>
      </c>
      <c r="EB9">
        <v>29</v>
      </c>
      <c r="EC9">
        <v>19</v>
      </c>
      <c r="ED9">
        <v>25</v>
      </c>
      <c r="EI9" t="str">
        <f t="shared" si="12"/>
        <v xml:space="preserve"> </v>
      </c>
      <c r="EJ9" t="s">
        <v>193</v>
      </c>
      <c r="EM9" t="s">
        <v>380</v>
      </c>
      <c r="EN9" t="s">
        <v>645</v>
      </c>
      <c r="EP9" t="s">
        <v>674</v>
      </c>
      <c r="ER9" t="s">
        <v>627</v>
      </c>
      <c r="ET9" t="s">
        <v>645</v>
      </c>
      <c r="EU9" t="str">
        <f t="shared" si="13"/>
        <v xml:space="preserve"> </v>
      </c>
      <c r="EV9" t="s">
        <v>685</v>
      </c>
      <c r="EY9" t="s">
        <v>383</v>
      </c>
      <c r="FB9">
        <v>3</v>
      </c>
      <c r="FF9" t="s">
        <v>491</v>
      </c>
      <c r="FG9" t="str">
        <f t="shared" si="14"/>
        <v xml:space="preserve"> </v>
      </c>
      <c r="FH9" s="20" t="s">
        <v>552</v>
      </c>
      <c r="FI9" s="20"/>
      <c r="FJ9" s="20"/>
      <c r="FK9" s="20" t="s">
        <v>382</v>
      </c>
      <c r="FL9" s="20"/>
      <c r="FM9" s="20"/>
      <c r="FN9" s="20" t="s">
        <v>710</v>
      </c>
      <c r="FO9" s="20"/>
      <c r="FP9" s="20" t="s">
        <v>613</v>
      </c>
      <c r="FQ9" s="20"/>
      <c r="FR9" s="20" t="s">
        <v>529</v>
      </c>
      <c r="FT9" s="3">
        <v>6</v>
      </c>
      <c r="FU9" s="3" t="s">
        <v>380</v>
      </c>
      <c r="FV9" s="42" t="s">
        <v>734</v>
      </c>
      <c r="FW9" s="40"/>
      <c r="FX9" s="40" t="s">
        <v>734</v>
      </c>
      <c r="FY9" s="40"/>
      <c r="FZ9" s="3">
        <v>6</v>
      </c>
      <c r="GA9" s="3" t="s">
        <v>528</v>
      </c>
      <c r="GB9" s="42"/>
      <c r="GC9" s="40"/>
      <c r="GD9" s="40" t="s">
        <v>734</v>
      </c>
      <c r="GE9" s="40"/>
      <c r="GF9" s="3">
        <v>46</v>
      </c>
      <c r="GG9" s="3" t="s">
        <v>308</v>
      </c>
      <c r="GH9" s="42" t="s">
        <v>734</v>
      </c>
      <c r="GI9" s="40"/>
      <c r="GJ9" s="40"/>
      <c r="GK9" s="3"/>
      <c r="GL9" s="3"/>
      <c r="GM9" s="23"/>
    </row>
    <row r="10" spans="2:205" ht="15" customHeight="1" x14ac:dyDescent="0.25">
      <c r="B10" t="s">
        <v>7</v>
      </c>
      <c r="C10">
        <v>5</v>
      </c>
      <c r="D10">
        <v>19</v>
      </c>
      <c r="E10">
        <v>16</v>
      </c>
      <c r="F10">
        <v>20</v>
      </c>
      <c r="G10">
        <v>12</v>
      </c>
      <c r="H10">
        <v>20</v>
      </c>
      <c r="I10">
        <v>11</v>
      </c>
      <c r="J10">
        <v>25</v>
      </c>
      <c r="K10">
        <v>2</v>
      </c>
      <c r="L10">
        <v>40</v>
      </c>
      <c r="M10">
        <v>11</v>
      </c>
      <c r="N10">
        <v>27</v>
      </c>
      <c r="O10">
        <v>1</v>
      </c>
      <c r="P10">
        <v>9</v>
      </c>
      <c r="Q10">
        <v>6</v>
      </c>
      <c r="R10">
        <v>22</v>
      </c>
      <c r="S10">
        <v>9</v>
      </c>
      <c r="T10">
        <v>20</v>
      </c>
      <c r="V10">
        <v>11</v>
      </c>
      <c r="W10">
        <v>7</v>
      </c>
      <c r="X10">
        <v>2</v>
      </c>
      <c r="Y10">
        <v>9</v>
      </c>
      <c r="Z10">
        <v>3</v>
      </c>
      <c r="AA10">
        <v>8</v>
      </c>
      <c r="AB10">
        <v>12</v>
      </c>
      <c r="AC10">
        <v>33</v>
      </c>
      <c r="AD10">
        <v>29</v>
      </c>
      <c r="AE10">
        <v>15</v>
      </c>
      <c r="AF10">
        <v>27</v>
      </c>
      <c r="AG10">
        <v>29</v>
      </c>
      <c r="AH10">
        <v>11</v>
      </c>
      <c r="AI10" s="3">
        <v>13</v>
      </c>
      <c r="AJ10" s="3"/>
      <c r="AK10" s="2">
        <f t="shared" si="0"/>
        <v>11</v>
      </c>
      <c r="AL10" s="2">
        <f>MEDIAN(AI10,AG10,AE10,AC10,AA10,Y10,W10)</f>
        <v>13</v>
      </c>
      <c r="AM10" s="7">
        <f t="shared" si="1"/>
        <v>9</v>
      </c>
      <c r="AN10" s="7">
        <f t="shared" si="1"/>
        <v>20</v>
      </c>
      <c r="AP10">
        <v>6</v>
      </c>
      <c r="AQ10">
        <v>22</v>
      </c>
      <c r="AR10">
        <v>2</v>
      </c>
      <c r="AS10">
        <v>5</v>
      </c>
      <c r="AT10">
        <v>15</v>
      </c>
      <c r="AU10">
        <v>15</v>
      </c>
      <c r="AV10">
        <v>2</v>
      </c>
      <c r="AW10">
        <v>7</v>
      </c>
      <c r="AX10">
        <v>13</v>
      </c>
      <c r="AY10">
        <v>19</v>
      </c>
      <c r="AZ10">
        <v>10</v>
      </c>
      <c r="BA10">
        <v>17</v>
      </c>
      <c r="BB10">
        <v>14</v>
      </c>
      <c r="BC10">
        <v>19</v>
      </c>
      <c r="BD10">
        <v>11</v>
      </c>
      <c r="BE10">
        <v>19</v>
      </c>
      <c r="BF10">
        <v>15</v>
      </c>
      <c r="BG10">
        <v>23</v>
      </c>
      <c r="BH10">
        <v>10</v>
      </c>
      <c r="BI10">
        <v>23</v>
      </c>
      <c r="BJ10">
        <v>11</v>
      </c>
      <c r="BK10">
        <v>14</v>
      </c>
      <c r="BL10">
        <v>12</v>
      </c>
      <c r="BM10">
        <v>29</v>
      </c>
      <c r="BN10">
        <v>19</v>
      </c>
      <c r="BO10">
        <v>20</v>
      </c>
      <c r="BP10">
        <v>17</v>
      </c>
      <c r="BQ10">
        <v>12</v>
      </c>
      <c r="BR10">
        <v>20</v>
      </c>
      <c r="BS10">
        <v>32</v>
      </c>
      <c r="BT10">
        <v>4</v>
      </c>
      <c r="BU10">
        <v>20</v>
      </c>
      <c r="BV10">
        <v>8</v>
      </c>
      <c r="BW10">
        <v>16</v>
      </c>
      <c r="BX10">
        <v>2</v>
      </c>
      <c r="BY10">
        <v>5</v>
      </c>
      <c r="BZ10">
        <v>14</v>
      </c>
      <c r="CA10">
        <v>27</v>
      </c>
      <c r="CB10">
        <v>9</v>
      </c>
      <c r="CC10">
        <v>17</v>
      </c>
      <c r="CD10">
        <v>31</v>
      </c>
      <c r="CE10">
        <v>17</v>
      </c>
      <c r="CF10">
        <v>13</v>
      </c>
      <c r="CG10">
        <v>16</v>
      </c>
      <c r="CI10" s="5">
        <f t="shared" si="2"/>
        <v>11.5</v>
      </c>
      <c r="CJ10" s="5">
        <f t="shared" si="2"/>
        <v>18</v>
      </c>
      <c r="CK10" s="32" t="str">
        <f t="shared" si="3"/>
        <v>off-list</v>
      </c>
      <c r="CP10" s="32"/>
      <c r="CQ10" s="8">
        <f t="shared" si="4"/>
        <v>11</v>
      </c>
      <c r="CR10" s="8">
        <f t="shared" si="5"/>
        <v>19</v>
      </c>
      <c r="CS10" s="29">
        <f t="shared" si="6"/>
        <v>11</v>
      </c>
      <c r="CT10" s="29">
        <f t="shared" si="7"/>
        <v>15</v>
      </c>
      <c r="CU10" s="30">
        <f t="shared" si="8"/>
        <v>11</v>
      </c>
      <c r="CV10" s="30">
        <f t="shared" si="9"/>
        <v>22</v>
      </c>
      <c r="CW10" s="33">
        <f t="shared" si="10"/>
        <v>11</v>
      </c>
      <c r="CX10" s="33">
        <f t="shared" si="11"/>
        <v>17</v>
      </c>
      <c r="CZ10" s="32"/>
      <c r="DA10" s="32"/>
      <c r="DB10" s="32"/>
      <c r="DC10" s="32"/>
      <c r="DD10" s="32"/>
      <c r="DE10" s="32"/>
      <c r="DF10" s="32"/>
      <c r="DG10" s="32"/>
      <c r="DH10" s="32"/>
      <c r="EA10" t="s">
        <v>7</v>
      </c>
      <c r="EB10">
        <v>58</v>
      </c>
      <c r="EC10">
        <v>28</v>
      </c>
      <c r="ED10">
        <v>44</v>
      </c>
      <c r="EI10" t="str">
        <f t="shared" si="12"/>
        <v xml:space="preserve"> </v>
      </c>
      <c r="EJ10" t="s">
        <v>194</v>
      </c>
      <c r="EM10" t="s">
        <v>381</v>
      </c>
      <c r="EN10" t="s">
        <v>490</v>
      </c>
      <c r="EP10" t="s">
        <v>524</v>
      </c>
      <c r="ER10" s="7" t="s">
        <v>875</v>
      </c>
      <c r="ET10" t="s">
        <v>490</v>
      </c>
      <c r="EU10" t="str">
        <f t="shared" si="13"/>
        <v xml:space="preserve"> </v>
      </c>
      <c r="EV10" t="s">
        <v>200</v>
      </c>
      <c r="EY10" t="s">
        <v>384</v>
      </c>
      <c r="FF10" t="s">
        <v>492</v>
      </c>
      <c r="FG10" t="str">
        <f t="shared" si="14"/>
        <v xml:space="preserve"> </v>
      </c>
      <c r="FH10" s="20" t="s">
        <v>195</v>
      </c>
      <c r="FI10" s="20"/>
      <c r="FJ10" s="20"/>
      <c r="FK10" s="20" t="s">
        <v>383</v>
      </c>
      <c r="FL10" s="20"/>
      <c r="FM10" s="20"/>
      <c r="FN10" s="20" t="s">
        <v>711</v>
      </c>
      <c r="FO10" s="20"/>
      <c r="FP10" s="20">
        <v>2</v>
      </c>
      <c r="FQ10" s="20"/>
      <c r="FR10" s="20" t="s">
        <v>530</v>
      </c>
      <c r="FT10" s="3">
        <v>7</v>
      </c>
      <c r="FU10" s="3" t="s">
        <v>381</v>
      </c>
      <c r="FV10" s="42" t="s">
        <v>734</v>
      </c>
      <c r="FW10" s="40"/>
      <c r="FX10" s="40"/>
      <c r="FY10" s="40"/>
      <c r="FZ10" s="3">
        <v>7</v>
      </c>
      <c r="GA10" s="3" t="s">
        <v>529</v>
      </c>
      <c r="GB10" s="42"/>
      <c r="GC10" s="40"/>
      <c r="GD10" s="40" t="s">
        <v>734</v>
      </c>
      <c r="GE10" s="40"/>
      <c r="GF10" s="3">
        <v>47</v>
      </c>
      <c r="GG10" s="3" t="s">
        <v>429</v>
      </c>
      <c r="GH10" s="42" t="s">
        <v>734</v>
      </c>
      <c r="GI10" s="40" t="s">
        <v>734</v>
      </c>
      <c r="GJ10" s="40" t="s">
        <v>734</v>
      </c>
      <c r="GK10" s="3"/>
      <c r="GL10" s="3"/>
      <c r="GM10" s="23" t="s">
        <v>738</v>
      </c>
      <c r="GR10" t="s">
        <v>734</v>
      </c>
    </row>
    <row r="11" spans="2:205" ht="15" customHeight="1" x14ac:dyDescent="0.25">
      <c r="B11" t="s">
        <v>37</v>
      </c>
      <c r="Q11">
        <v>1</v>
      </c>
      <c r="S11">
        <v>1</v>
      </c>
      <c r="AH11">
        <v>1</v>
      </c>
      <c r="AI11" s="3"/>
      <c r="AJ11" s="3"/>
      <c r="AK11" s="2">
        <f t="shared" si="0"/>
        <v>1</v>
      </c>
      <c r="AL11" s="2">
        <v>0</v>
      </c>
      <c r="AM11" s="7">
        <f>MEDIAN(C11,E11,G11,I11,K11,M11,O11,Q11,S11)</f>
        <v>1</v>
      </c>
      <c r="AN11" s="7">
        <v>0</v>
      </c>
      <c r="AP11">
        <v>1</v>
      </c>
      <c r="AY11">
        <v>1</v>
      </c>
      <c r="BE11">
        <v>2</v>
      </c>
      <c r="BG11">
        <v>2</v>
      </c>
      <c r="BK11">
        <v>1</v>
      </c>
      <c r="BM11">
        <v>1</v>
      </c>
      <c r="BO11">
        <v>1</v>
      </c>
      <c r="BT11">
        <v>1</v>
      </c>
      <c r="BU11">
        <v>1</v>
      </c>
      <c r="CC11">
        <v>3</v>
      </c>
      <c r="CF11">
        <v>4</v>
      </c>
      <c r="CG11">
        <v>2</v>
      </c>
      <c r="CI11" s="5">
        <f t="shared" si="2"/>
        <v>1</v>
      </c>
      <c r="CJ11" s="5">
        <f t="shared" si="2"/>
        <v>1</v>
      </c>
      <c r="CK11" s="32" t="str">
        <f t="shared" si="3"/>
        <v>wort-fehler in k1</v>
      </c>
      <c r="CP11" s="32"/>
      <c r="CQ11" s="8">
        <f t="shared" si="4"/>
        <v>1</v>
      </c>
      <c r="CR11" s="8">
        <f t="shared" si="5"/>
        <v>1</v>
      </c>
      <c r="CS11" s="29">
        <f t="shared" si="6"/>
        <v>1</v>
      </c>
      <c r="CT11" s="29">
        <v>0</v>
      </c>
      <c r="CU11" s="30">
        <f t="shared" si="8"/>
        <v>1</v>
      </c>
      <c r="CV11" s="30">
        <f t="shared" si="9"/>
        <v>1</v>
      </c>
      <c r="CW11" s="33">
        <f t="shared" si="10"/>
        <v>1</v>
      </c>
      <c r="CX11" s="33">
        <f t="shared" si="11"/>
        <v>1.5</v>
      </c>
      <c r="CZ11" s="32"/>
      <c r="DA11" s="32"/>
      <c r="DB11" s="32"/>
      <c r="DC11" s="32"/>
      <c r="DD11" s="32"/>
      <c r="DE11" s="32"/>
      <c r="DF11" s="32"/>
      <c r="DG11" s="32"/>
      <c r="DH11" s="32"/>
      <c r="EA11" t="s">
        <v>37</v>
      </c>
      <c r="EI11" t="str">
        <f t="shared" si="12"/>
        <v xml:space="preserve"> </v>
      </c>
      <c r="EJ11" t="s">
        <v>195</v>
      </c>
      <c r="EM11" t="s">
        <v>382</v>
      </c>
      <c r="EN11" t="s">
        <v>646</v>
      </c>
      <c r="EP11" t="s">
        <v>525</v>
      </c>
      <c r="ER11" t="s">
        <v>671</v>
      </c>
      <c r="ET11" t="s">
        <v>646</v>
      </c>
      <c r="EU11" t="str">
        <f t="shared" si="13"/>
        <v xml:space="preserve"> </v>
      </c>
      <c r="EV11" t="s">
        <v>202</v>
      </c>
      <c r="EY11" t="s">
        <v>385</v>
      </c>
      <c r="FF11" t="s">
        <v>535</v>
      </c>
      <c r="FG11" t="str">
        <f t="shared" si="14"/>
        <v xml:space="preserve"> </v>
      </c>
      <c r="FH11" s="20" t="s">
        <v>196</v>
      </c>
      <c r="FI11" s="20"/>
      <c r="FJ11" s="20"/>
      <c r="FK11" s="20" t="s">
        <v>385</v>
      </c>
      <c r="FL11" s="20"/>
      <c r="FM11" s="20"/>
      <c r="FN11" s="20">
        <v>5</v>
      </c>
      <c r="FO11" s="20"/>
      <c r="FP11" s="20"/>
      <c r="FQ11" s="20"/>
      <c r="FR11" s="20" t="s">
        <v>532</v>
      </c>
      <c r="FT11" s="3">
        <v>8</v>
      </c>
      <c r="FU11" s="3" t="s">
        <v>382</v>
      </c>
      <c r="FV11" s="42" t="s">
        <v>734</v>
      </c>
      <c r="FW11" s="40" t="s">
        <v>734</v>
      </c>
      <c r="FX11" s="40" t="s">
        <v>734</v>
      </c>
      <c r="FY11" s="40"/>
      <c r="FZ11" s="3">
        <v>8</v>
      </c>
      <c r="GA11" s="3" t="s">
        <v>530</v>
      </c>
      <c r="GB11" s="42"/>
      <c r="GC11" s="40"/>
      <c r="GD11" s="40" t="s">
        <v>734</v>
      </c>
      <c r="GE11" s="40"/>
      <c r="GF11" s="3">
        <v>48</v>
      </c>
      <c r="GG11" s="3" t="s">
        <v>430</v>
      </c>
      <c r="GH11" s="42" t="s">
        <v>734</v>
      </c>
      <c r="GI11" s="40"/>
      <c r="GJ11" s="40" t="s">
        <v>734</v>
      </c>
      <c r="GK11" s="3"/>
      <c r="GL11" s="3"/>
      <c r="GM11" s="23" t="s">
        <v>343</v>
      </c>
      <c r="GN11" t="s">
        <v>734</v>
      </c>
    </row>
    <row r="12" spans="2:205" ht="15" customHeight="1" x14ac:dyDescent="0.25">
      <c r="B12" t="s">
        <v>38</v>
      </c>
      <c r="R12">
        <v>1</v>
      </c>
      <c r="T12">
        <v>1</v>
      </c>
      <c r="AH12">
        <v>1</v>
      </c>
      <c r="AI12" s="3">
        <v>1</v>
      </c>
      <c r="AJ12" s="3"/>
      <c r="AK12" s="2">
        <f t="shared" si="0"/>
        <v>1</v>
      </c>
      <c r="AL12" s="2">
        <f>MEDIAN(AI12,AG12,AE12,AC12,AA12,Y12,W12)</f>
        <v>1</v>
      </c>
      <c r="AM12" s="7">
        <v>0</v>
      </c>
      <c r="AN12" s="7">
        <f t="shared" ref="AN12:AN17" si="15">MEDIAN(D12,F12,H12,J12,L12,N12,P12,R12,T12)</f>
        <v>1</v>
      </c>
      <c r="AX12">
        <v>1</v>
      </c>
      <c r="BE12">
        <v>1</v>
      </c>
      <c r="BY12">
        <v>1</v>
      </c>
      <c r="CI12" s="5">
        <f t="shared" si="2"/>
        <v>1</v>
      </c>
      <c r="CJ12" s="5">
        <f t="shared" si="2"/>
        <v>1</v>
      </c>
      <c r="CK12" s="32" t="str">
        <f t="shared" si="3"/>
        <v>wort-fehler in k2</v>
      </c>
      <c r="CP12" s="32"/>
      <c r="CQ12" s="8">
        <f t="shared" si="4"/>
        <v>1</v>
      </c>
      <c r="CR12" s="8">
        <f t="shared" si="5"/>
        <v>1</v>
      </c>
      <c r="CS12" s="29">
        <f t="shared" si="6"/>
        <v>1</v>
      </c>
      <c r="CT12" s="29">
        <f t="shared" si="7"/>
        <v>1</v>
      </c>
      <c r="CU12" s="30">
        <v>0</v>
      </c>
      <c r="CV12" s="30">
        <f t="shared" si="9"/>
        <v>1</v>
      </c>
      <c r="CW12" s="33">
        <f t="shared" si="10"/>
        <v>1</v>
      </c>
      <c r="CX12" s="33">
        <f t="shared" si="11"/>
        <v>1</v>
      </c>
      <c r="CZ12" s="32"/>
      <c r="DA12" s="32"/>
      <c r="DB12" s="32"/>
      <c r="DC12" s="32"/>
      <c r="DD12" s="32"/>
      <c r="DE12" s="32"/>
      <c r="DF12" s="32"/>
      <c r="DG12" s="32"/>
      <c r="DH12" s="32"/>
      <c r="EA12" t="s">
        <v>38</v>
      </c>
      <c r="EI12" t="str">
        <f t="shared" si="12"/>
        <v xml:space="preserve"> </v>
      </c>
      <c r="EJ12" t="s">
        <v>196</v>
      </c>
      <c r="EM12" t="s">
        <v>383</v>
      </c>
      <c r="EN12" t="s">
        <v>647</v>
      </c>
      <c r="EP12">
        <v>6</v>
      </c>
      <c r="ER12" t="s">
        <v>669</v>
      </c>
      <c r="ET12" t="s">
        <v>647</v>
      </c>
      <c r="EU12" t="str">
        <f t="shared" si="13"/>
        <v xml:space="preserve"> </v>
      </c>
      <c r="EV12" t="s">
        <v>203</v>
      </c>
      <c r="EY12" t="s">
        <v>724</v>
      </c>
      <c r="FF12" t="s">
        <v>493</v>
      </c>
      <c r="FG12" t="str">
        <f t="shared" si="14"/>
        <v xml:space="preserve"> </v>
      </c>
      <c r="FH12" s="20" t="s">
        <v>197</v>
      </c>
      <c r="FI12" s="20"/>
      <c r="FJ12" s="20"/>
      <c r="FK12" s="20" t="s">
        <v>715</v>
      </c>
      <c r="FL12" s="20"/>
      <c r="FM12" s="20"/>
      <c r="FN12" s="20"/>
      <c r="FO12" s="20"/>
      <c r="FP12" s="20"/>
      <c r="FQ12" s="20"/>
      <c r="FR12" s="20" t="s">
        <v>533</v>
      </c>
      <c r="FT12" s="3">
        <v>9</v>
      </c>
      <c r="FU12" s="3" t="s">
        <v>383</v>
      </c>
      <c r="FV12" s="42" t="s">
        <v>734</v>
      </c>
      <c r="FW12" s="40" t="s">
        <v>734</v>
      </c>
      <c r="FX12" s="40" t="s">
        <v>734</v>
      </c>
      <c r="FY12" s="40"/>
      <c r="FZ12" s="3">
        <v>9</v>
      </c>
      <c r="GA12" s="3" t="s">
        <v>490</v>
      </c>
      <c r="GB12" s="42" t="s">
        <v>734</v>
      </c>
      <c r="GC12" s="40" t="s">
        <v>734</v>
      </c>
      <c r="GD12" s="40"/>
      <c r="GE12" s="40"/>
      <c r="GF12" s="3">
        <v>49</v>
      </c>
      <c r="GG12" s="3" t="s">
        <v>629</v>
      </c>
      <c r="GH12" s="42" t="s">
        <v>734</v>
      </c>
      <c r="GI12" s="40"/>
      <c r="GJ12" s="40"/>
      <c r="GK12" s="3"/>
      <c r="GL12" s="3"/>
      <c r="GM12" s="24" t="s">
        <v>468</v>
      </c>
      <c r="GN12" t="s">
        <v>734</v>
      </c>
    </row>
    <row r="13" spans="2:205" ht="15" customHeight="1" x14ac:dyDescent="0.25">
      <c r="B13" t="s">
        <v>39</v>
      </c>
      <c r="H13">
        <v>3</v>
      </c>
      <c r="Q13">
        <v>1</v>
      </c>
      <c r="AF13">
        <v>1</v>
      </c>
      <c r="AI13" s="3"/>
      <c r="AJ13" s="3"/>
      <c r="AK13" s="2">
        <f t="shared" si="0"/>
        <v>1</v>
      </c>
      <c r="AL13" s="2">
        <v>0</v>
      </c>
      <c r="AM13" s="7">
        <f>MEDIAN(C13,E13,G13,I13,K13,M13,O13,Q13,S13)</f>
        <v>1</v>
      </c>
      <c r="AN13" s="7">
        <f t="shared" si="15"/>
        <v>3</v>
      </c>
      <c r="CE13">
        <v>1</v>
      </c>
      <c r="CG13">
        <v>2</v>
      </c>
      <c r="CI13" s="5">
        <v>0</v>
      </c>
      <c r="CJ13" s="5">
        <f>MEDIAN(AQ13,AS13,AU13,AW13,AY13,BA13,BC13,BE13,BG13,BI13,BK13,BM13,BO13,BQ13,BS13,BU13,BW13,BY13,CA13,CC13,CE13,CG13)</f>
        <v>1.5</v>
      </c>
      <c r="CK13" s="32" t="str">
        <f t="shared" si="3"/>
        <v>wort-fehler in awl</v>
      </c>
      <c r="CP13" s="32"/>
      <c r="CQ13" s="8">
        <v>0</v>
      </c>
      <c r="CR13" s="8">
        <f t="shared" si="5"/>
        <v>1</v>
      </c>
      <c r="CS13" s="29">
        <f t="shared" si="6"/>
        <v>1</v>
      </c>
      <c r="CT13" s="29">
        <f t="shared" si="7"/>
        <v>3</v>
      </c>
      <c r="CU13" s="30">
        <f t="shared" si="8"/>
        <v>1</v>
      </c>
      <c r="CV13" s="30">
        <v>0</v>
      </c>
      <c r="CW13" s="33">
        <v>0</v>
      </c>
      <c r="CX13" s="33">
        <f t="shared" si="11"/>
        <v>2</v>
      </c>
      <c r="CZ13" s="32"/>
      <c r="DA13" s="32"/>
      <c r="DB13" s="32"/>
      <c r="DC13" s="32"/>
      <c r="DD13" s="32"/>
      <c r="DE13" s="32"/>
      <c r="DF13" s="32"/>
      <c r="DG13" s="32"/>
      <c r="DH13" s="32"/>
      <c r="EA13" t="s">
        <v>39</v>
      </c>
      <c r="EI13" t="str">
        <f t="shared" si="12"/>
        <v xml:space="preserve"> </v>
      </c>
      <c r="EJ13" t="s">
        <v>197</v>
      </c>
      <c r="EM13" t="s">
        <v>384</v>
      </c>
      <c r="EN13" t="s">
        <v>491</v>
      </c>
      <c r="ER13">
        <v>6</v>
      </c>
      <c r="ET13" t="s">
        <v>491</v>
      </c>
      <c r="EU13" t="str">
        <f t="shared" si="13"/>
        <v xml:space="preserve"> </v>
      </c>
      <c r="EV13" t="s">
        <v>439</v>
      </c>
      <c r="EY13" t="s">
        <v>388</v>
      </c>
      <c r="FD13" s="7" t="s">
        <v>679</v>
      </c>
      <c r="FF13" t="s">
        <v>494</v>
      </c>
      <c r="FG13" t="str">
        <f t="shared" si="14"/>
        <v xml:space="preserve"> </v>
      </c>
      <c r="FH13" s="20" t="s">
        <v>553</v>
      </c>
      <c r="FI13" s="20"/>
      <c r="FJ13" s="20"/>
      <c r="FK13" s="20" t="s">
        <v>716</v>
      </c>
      <c r="FL13" s="20"/>
      <c r="FM13" s="20"/>
      <c r="FN13" s="20"/>
      <c r="FO13" s="20"/>
      <c r="FP13" s="20"/>
      <c r="FQ13" s="20"/>
      <c r="FR13" s="20" t="s">
        <v>491</v>
      </c>
      <c r="FT13" s="3">
        <v>10</v>
      </c>
      <c r="FU13" s="3" t="s">
        <v>384</v>
      </c>
      <c r="FV13" s="42" t="s">
        <v>734</v>
      </c>
      <c r="FW13" s="40" t="s">
        <v>734</v>
      </c>
      <c r="FX13" s="40"/>
      <c r="FY13" s="40"/>
      <c r="FZ13" s="3">
        <v>10</v>
      </c>
      <c r="GA13" s="3" t="s">
        <v>646</v>
      </c>
      <c r="GB13" s="42" t="s">
        <v>734</v>
      </c>
      <c r="GC13" s="40"/>
      <c r="GD13" s="40"/>
      <c r="GE13" s="40"/>
      <c r="GF13" s="3">
        <v>50</v>
      </c>
      <c r="GG13" s="3" t="s">
        <v>545</v>
      </c>
      <c r="GH13" s="42"/>
      <c r="GI13" s="40"/>
      <c r="GJ13" s="40" t="s">
        <v>734</v>
      </c>
      <c r="GK13" s="3"/>
      <c r="GL13" s="3"/>
      <c r="GM13" s="23" t="s">
        <v>241</v>
      </c>
      <c r="GO13" t="s">
        <v>734</v>
      </c>
    </row>
    <row r="14" spans="2:205" ht="15" customHeight="1" x14ac:dyDescent="0.25">
      <c r="B14" t="s">
        <v>33</v>
      </c>
      <c r="C14">
        <v>1</v>
      </c>
      <c r="D14">
        <v>1</v>
      </c>
      <c r="E14">
        <v>16</v>
      </c>
      <c r="F14">
        <v>0</v>
      </c>
      <c r="J14">
        <v>0</v>
      </c>
      <c r="L14">
        <v>1</v>
      </c>
      <c r="O14">
        <v>1</v>
      </c>
      <c r="R14">
        <v>1</v>
      </c>
      <c r="T14">
        <v>1</v>
      </c>
      <c r="V14">
        <v>1</v>
      </c>
      <c r="W14">
        <v>1</v>
      </c>
      <c r="X14">
        <v>1</v>
      </c>
      <c r="Z14">
        <v>2</v>
      </c>
      <c r="AB14">
        <v>2</v>
      </c>
      <c r="AD14">
        <v>2</v>
      </c>
      <c r="AE14">
        <v>1</v>
      </c>
      <c r="AF14">
        <v>2</v>
      </c>
      <c r="AH14">
        <v>2</v>
      </c>
      <c r="AI14" s="3">
        <v>2</v>
      </c>
      <c r="AJ14" s="3"/>
      <c r="AK14" s="2">
        <f t="shared" si="0"/>
        <v>2</v>
      </c>
      <c r="AL14" s="2">
        <f>MEDIAN(AI14,AG14,AE14,AC14,AA14,Y14,W14)</f>
        <v>1</v>
      </c>
      <c r="AM14" s="7">
        <f>MEDIAN(C14,E14,G14,I14,K14,M14,O14,Q14,S14)</f>
        <v>1</v>
      </c>
      <c r="AN14" s="7">
        <f t="shared" si="15"/>
        <v>1</v>
      </c>
      <c r="AQ14">
        <v>2</v>
      </c>
      <c r="AS14">
        <v>2</v>
      </c>
      <c r="AT14">
        <v>2</v>
      </c>
      <c r="AW14">
        <v>1</v>
      </c>
      <c r="AX14">
        <v>1</v>
      </c>
      <c r="AZ14">
        <v>4</v>
      </c>
      <c r="BA14">
        <v>3</v>
      </c>
      <c r="BC14">
        <v>1</v>
      </c>
      <c r="BD14">
        <v>1</v>
      </c>
      <c r="BE14">
        <v>2</v>
      </c>
      <c r="BF14">
        <v>1</v>
      </c>
      <c r="BG14">
        <v>4</v>
      </c>
      <c r="BH14">
        <v>3</v>
      </c>
      <c r="BI14">
        <v>5</v>
      </c>
      <c r="BJ14">
        <v>2</v>
      </c>
      <c r="BK14">
        <v>1</v>
      </c>
      <c r="BL14">
        <v>3</v>
      </c>
      <c r="BM14">
        <v>1</v>
      </c>
      <c r="BN14">
        <v>3</v>
      </c>
      <c r="BY14">
        <v>1</v>
      </c>
      <c r="CB14">
        <v>1</v>
      </c>
      <c r="CD14">
        <v>6</v>
      </c>
      <c r="CE14">
        <v>1</v>
      </c>
      <c r="CF14">
        <v>1</v>
      </c>
      <c r="CG14">
        <v>1</v>
      </c>
      <c r="CI14" s="5">
        <f>MEDIAN(AP14,AR14,AT14,AV14,AX14,AZ14,BB14,BD14,BF14,BH14,BJ14,BL14,BN14,BP14,BR14,BT14,BV14,BX14,BZ14,CB14,CD14,CF14)</f>
        <v>2</v>
      </c>
      <c r="CJ14" s="5">
        <f>MEDIAN(AQ14,AS14,AU14,AW14,AY14,BA14,BC14,BE14,BG14,BI14,BK14,BM14,BO14,BQ14,BS14,BU14,BW14,BY14,CA14,CC14,CE14,CG14)</f>
        <v>1</v>
      </c>
      <c r="CK14" s="32" t="str">
        <f t="shared" si="3"/>
        <v>wort-fehler in off-list</v>
      </c>
      <c r="CP14" s="32"/>
      <c r="CQ14" s="8">
        <f t="shared" si="4"/>
        <v>2</v>
      </c>
      <c r="CR14" s="8">
        <f t="shared" si="5"/>
        <v>1</v>
      </c>
      <c r="CS14" s="29">
        <f t="shared" si="6"/>
        <v>2</v>
      </c>
      <c r="CT14" s="29">
        <f t="shared" si="7"/>
        <v>1</v>
      </c>
      <c r="CU14" s="30">
        <f t="shared" si="8"/>
        <v>2.5</v>
      </c>
      <c r="CV14" s="30">
        <f t="shared" si="9"/>
        <v>1</v>
      </c>
      <c r="CW14" s="33">
        <f t="shared" si="10"/>
        <v>2</v>
      </c>
      <c r="CX14" s="33">
        <f t="shared" si="11"/>
        <v>1</v>
      </c>
      <c r="CZ14" s="32"/>
      <c r="DA14" s="32"/>
      <c r="DB14" s="32"/>
      <c r="DC14" s="32"/>
      <c r="DD14" s="32"/>
      <c r="DE14" s="32"/>
      <c r="DF14" s="32"/>
      <c r="DG14" s="32"/>
      <c r="DH14" s="32"/>
      <c r="EA14" t="s">
        <v>33</v>
      </c>
      <c r="EB14">
        <v>8</v>
      </c>
      <c r="EC14">
        <v>2</v>
      </c>
      <c r="ED14">
        <v>2</v>
      </c>
      <c r="EI14" t="str">
        <f t="shared" si="12"/>
        <v xml:space="preserve"> </v>
      </c>
      <c r="EJ14" t="s">
        <v>198</v>
      </c>
      <c r="EM14" t="s">
        <v>385</v>
      </c>
      <c r="EN14" t="s">
        <v>491</v>
      </c>
      <c r="ET14" t="s">
        <v>491</v>
      </c>
      <c r="EU14" t="str">
        <f t="shared" si="13"/>
        <v xml:space="preserve"> </v>
      </c>
      <c r="EV14" t="s">
        <v>206</v>
      </c>
      <c r="EY14" t="s">
        <v>388</v>
      </c>
      <c r="FD14" s="17" t="s">
        <v>680</v>
      </c>
      <c r="FF14" t="s">
        <v>693</v>
      </c>
      <c r="FG14" t="str">
        <f t="shared" si="14"/>
        <v xml:space="preserve"> </v>
      </c>
      <c r="FH14" s="20" t="s">
        <v>199</v>
      </c>
      <c r="FI14" s="20"/>
      <c r="FJ14" s="20"/>
      <c r="FK14" s="20" t="s">
        <v>388</v>
      </c>
      <c r="FL14" s="20"/>
      <c r="FM14" s="20"/>
      <c r="FN14" s="20"/>
      <c r="FO14" s="20"/>
      <c r="FP14" s="20"/>
      <c r="FQ14" s="20"/>
      <c r="FR14" s="20" t="s">
        <v>491</v>
      </c>
      <c r="FT14" s="3">
        <v>11</v>
      </c>
      <c r="FU14" s="3" t="s">
        <v>385</v>
      </c>
      <c r="FV14" s="42" t="s">
        <v>734</v>
      </c>
      <c r="FW14" s="40" t="s">
        <v>734</v>
      </c>
      <c r="FX14" s="40" t="s">
        <v>734</v>
      </c>
      <c r="FY14" s="40"/>
      <c r="FZ14" s="3">
        <v>11</v>
      </c>
      <c r="GA14" s="3" t="s">
        <v>532</v>
      </c>
      <c r="GB14" s="42"/>
      <c r="GC14" s="40"/>
      <c r="GD14" s="40" t="s">
        <v>734</v>
      </c>
      <c r="GE14" s="40"/>
      <c r="GF14" s="3">
        <v>51</v>
      </c>
      <c r="GG14" s="3" t="s">
        <v>432</v>
      </c>
      <c r="GH14" s="42" t="s">
        <v>734</v>
      </c>
      <c r="GI14" s="40"/>
      <c r="GJ14" s="40"/>
      <c r="GK14" s="3"/>
      <c r="GL14" s="3"/>
      <c r="GM14" s="23" t="s">
        <v>279</v>
      </c>
    </row>
    <row r="15" spans="2:205" ht="15" customHeight="1" x14ac:dyDescent="0.25">
      <c r="B15" t="s">
        <v>14</v>
      </c>
      <c r="C15">
        <v>0</v>
      </c>
      <c r="D15">
        <v>0</v>
      </c>
      <c r="F15">
        <v>0</v>
      </c>
      <c r="H15">
        <v>0</v>
      </c>
      <c r="J15">
        <v>0</v>
      </c>
      <c r="L15">
        <v>3</v>
      </c>
      <c r="AI15" s="3"/>
      <c r="AJ15" s="3"/>
      <c r="AK15" s="2">
        <v>0</v>
      </c>
      <c r="AL15" s="2">
        <v>0</v>
      </c>
      <c r="AM15" s="7">
        <f>MEDIAN(C15,E15,G15,I15,K15,M15,O15,Q15,S15)</f>
        <v>0</v>
      </c>
      <c r="AN15" s="7">
        <f t="shared" si="15"/>
        <v>0</v>
      </c>
      <c r="CE15">
        <v>1</v>
      </c>
      <c r="CI15" s="5">
        <v>0</v>
      </c>
      <c r="CJ15" s="5">
        <f>MEDIAN(AQ15,AS15,AU15,AW15,AY15,BA15,BC15,BE15,BG15,BI15,BK15,BM15,BO15,BQ15,BS15,BU15,BW15,BY15,CA15,CC15,CE15,CG15)</f>
        <v>1</v>
      </c>
      <c r="CK15" s="32" t="str">
        <f t="shared" si="3"/>
        <v>weitere nicht dem zielbereich entstammende off-list-words</v>
      </c>
      <c r="CP15" s="32"/>
      <c r="CQ15" s="8">
        <v>0</v>
      </c>
      <c r="CR15" s="8">
        <f t="shared" si="5"/>
        <v>0</v>
      </c>
      <c r="CS15" s="29">
        <f t="shared" si="6"/>
        <v>0</v>
      </c>
      <c r="CT15" s="29">
        <f t="shared" si="7"/>
        <v>0</v>
      </c>
      <c r="CU15" s="30">
        <f t="shared" si="8"/>
        <v>0</v>
      </c>
      <c r="CV15" s="30">
        <f t="shared" si="9"/>
        <v>0</v>
      </c>
      <c r="CW15" s="33">
        <v>0</v>
      </c>
      <c r="CX15" s="33">
        <f t="shared" si="11"/>
        <v>0</v>
      </c>
      <c r="CZ15" s="32"/>
      <c r="DA15" s="32"/>
      <c r="DB15" s="32"/>
      <c r="DC15" s="32"/>
      <c r="DD15" s="32"/>
      <c r="DE15" s="32"/>
      <c r="DF15" s="32"/>
      <c r="DG15" s="32"/>
      <c r="DH15" s="32"/>
      <c r="EA15" t="s">
        <v>27</v>
      </c>
      <c r="EB15">
        <v>6</v>
      </c>
      <c r="EC15">
        <v>3</v>
      </c>
      <c r="ED15">
        <v>5</v>
      </c>
      <c r="EI15" t="str">
        <f t="shared" si="12"/>
        <v xml:space="preserve"> </v>
      </c>
      <c r="EJ15" t="s">
        <v>200</v>
      </c>
      <c r="EM15" t="s">
        <v>715</v>
      </c>
      <c r="EN15" t="s">
        <v>648</v>
      </c>
      <c r="ET15" t="s">
        <v>648</v>
      </c>
      <c r="EU15" t="str">
        <f t="shared" si="13"/>
        <v xml:space="preserve"> </v>
      </c>
      <c r="EV15" t="s">
        <v>112</v>
      </c>
      <c r="EY15" t="s">
        <v>725</v>
      </c>
      <c r="FD15">
        <v>2</v>
      </c>
      <c r="FF15" t="s">
        <v>418</v>
      </c>
      <c r="FG15" t="str">
        <f t="shared" si="14"/>
        <v xml:space="preserve"> </v>
      </c>
      <c r="FH15" s="20" t="s">
        <v>200</v>
      </c>
      <c r="FI15" s="20"/>
      <c r="FJ15" s="20"/>
      <c r="FK15" s="20" t="s">
        <v>388</v>
      </c>
      <c r="FL15" s="20"/>
      <c r="FM15" s="20"/>
      <c r="FN15" s="20"/>
      <c r="FO15" s="20"/>
      <c r="FP15" s="20"/>
      <c r="FQ15" s="20"/>
      <c r="FR15" s="20" t="s">
        <v>492</v>
      </c>
      <c r="FT15" s="3">
        <v>12</v>
      </c>
      <c r="FU15" s="3" t="s">
        <v>715</v>
      </c>
      <c r="FV15" s="42" t="s">
        <v>734</v>
      </c>
      <c r="FW15" s="40"/>
      <c r="FX15" s="40" t="s">
        <v>734</v>
      </c>
      <c r="FY15" s="40"/>
      <c r="FZ15" s="3">
        <v>12</v>
      </c>
      <c r="GA15" s="3" t="s">
        <v>647</v>
      </c>
      <c r="GB15" s="42" t="s">
        <v>734</v>
      </c>
      <c r="GC15" s="40"/>
      <c r="GD15" s="40"/>
      <c r="GE15" s="40"/>
      <c r="GF15" s="3">
        <v>52</v>
      </c>
      <c r="GG15" s="3" t="s">
        <v>894</v>
      </c>
      <c r="GH15" s="42" t="s">
        <v>734</v>
      </c>
      <c r="GI15" s="40"/>
      <c r="GJ15" s="40"/>
      <c r="GK15" s="3"/>
      <c r="GL15" s="3"/>
      <c r="GM15" s="23" t="s">
        <v>444</v>
      </c>
      <c r="GP15" t="s">
        <v>734</v>
      </c>
      <c r="GS15" t="s">
        <v>740</v>
      </c>
      <c r="GW15">
        <v>1</v>
      </c>
    </row>
    <row r="16" spans="2:205" ht="15" customHeight="1" x14ac:dyDescent="0.25">
      <c r="B16" t="s">
        <v>27</v>
      </c>
      <c r="F16">
        <v>1</v>
      </c>
      <c r="H16">
        <v>0</v>
      </c>
      <c r="I16">
        <v>1</v>
      </c>
      <c r="J16">
        <v>1</v>
      </c>
      <c r="N16">
        <v>5</v>
      </c>
      <c r="R16">
        <v>3</v>
      </c>
      <c r="S16">
        <v>1</v>
      </c>
      <c r="T16">
        <v>3</v>
      </c>
      <c r="AA16">
        <v>3</v>
      </c>
      <c r="AE16">
        <v>1</v>
      </c>
      <c r="AF16">
        <v>5</v>
      </c>
      <c r="AG16">
        <v>10</v>
      </c>
      <c r="AH16">
        <v>4</v>
      </c>
      <c r="AI16" s="3">
        <v>2</v>
      </c>
      <c r="AJ16" s="3"/>
      <c r="AK16" s="2">
        <f>MEDIAN(V16,X16,Z16,AB16,AD16,AF16,AH16)</f>
        <v>4.5</v>
      </c>
      <c r="AL16" s="2">
        <f>MEDIAN(AI16,AG16,AE16,AC16,AA16,Y16,W16)</f>
        <v>2.5</v>
      </c>
      <c r="AM16" s="7">
        <f>MEDIAN(C16,E16,G16,I16,K16,M16,O16,Q16,S16)</f>
        <v>1</v>
      </c>
      <c r="AN16" s="7">
        <f t="shared" si="15"/>
        <v>2</v>
      </c>
      <c r="AQ16">
        <v>5</v>
      </c>
      <c r="AS16">
        <v>1</v>
      </c>
      <c r="AT16">
        <v>1</v>
      </c>
      <c r="AV16">
        <v>2</v>
      </c>
      <c r="AW16">
        <v>1</v>
      </c>
      <c r="AY16">
        <v>2</v>
      </c>
      <c r="BB16">
        <v>5</v>
      </c>
      <c r="BC16">
        <v>5</v>
      </c>
      <c r="BE16">
        <v>1</v>
      </c>
      <c r="BF16">
        <v>2</v>
      </c>
      <c r="BJ16">
        <v>2</v>
      </c>
      <c r="BM16">
        <v>9</v>
      </c>
      <c r="BO16">
        <v>6</v>
      </c>
      <c r="BQ16">
        <v>5</v>
      </c>
      <c r="BR16">
        <v>1</v>
      </c>
      <c r="BS16">
        <v>13</v>
      </c>
      <c r="BU16">
        <v>7</v>
      </c>
      <c r="BX16">
        <v>2</v>
      </c>
      <c r="BY16">
        <v>1</v>
      </c>
      <c r="CA16">
        <v>5</v>
      </c>
      <c r="CB16">
        <v>5</v>
      </c>
      <c r="CD16">
        <v>2</v>
      </c>
      <c r="CE16">
        <v>3</v>
      </c>
      <c r="CF16">
        <v>1</v>
      </c>
      <c r="CG16">
        <v>1</v>
      </c>
      <c r="CI16" s="5">
        <f>MEDIAN(AP16,AR16,AT16,AV16,AX16,AZ16,BB16,BD16,BF16,BH16,BJ16,BL16,BN16,BP16,BR16,BT16,BV16,BX16,BZ16,CB16,CD16,CF16)</f>
        <v>2</v>
      </c>
      <c r="CJ16" s="5">
        <f>MEDIAN(AQ16,AS16,AU16,AW16,AY16,BA16,BC16,BE16,BG16,BI16,BK16,BM16,BO16,BQ16,BS16,BU16,BW16,BY16,CA16,CC16,CE16,CG16)</f>
        <v>5</v>
      </c>
      <c r="CK16" s="32" t="str">
        <f t="shared" si="3"/>
        <v>ch.formeln</v>
      </c>
      <c r="CL16" s="32"/>
      <c r="CM16" s="32"/>
      <c r="CN16" s="32"/>
      <c r="CO16" s="32"/>
      <c r="CP16" s="32"/>
      <c r="CQ16" s="8">
        <f t="shared" si="4"/>
        <v>2</v>
      </c>
      <c r="CR16" s="8">
        <f t="shared" si="5"/>
        <v>3</v>
      </c>
      <c r="CS16" s="29">
        <f t="shared" si="6"/>
        <v>4.5</v>
      </c>
      <c r="CT16" s="29">
        <f t="shared" si="7"/>
        <v>2.5</v>
      </c>
      <c r="CU16" s="30">
        <f t="shared" si="8"/>
        <v>2</v>
      </c>
      <c r="CV16" s="30">
        <f t="shared" si="9"/>
        <v>5</v>
      </c>
      <c r="CW16" s="33">
        <f t="shared" si="10"/>
        <v>2</v>
      </c>
      <c r="CX16" s="33">
        <f t="shared" si="11"/>
        <v>1.5</v>
      </c>
      <c r="CZ16" s="32"/>
      <c r="DA16" s="32"/>
      <c r="DB16" s="32"/>
      <c r="DC16" s="32"/>
      <c r="DD16" s="32"/>
      <c r="DE16" s="32"/>
      <c r="DF16" s="32"/>
      <c r="DG16" s="32"/>
      <c r="DH16" s="32"/>
      <c r="EA16" t="s">
        <v>15</v>
      </c>
      <c r="EB16">
        <f>EB10-EB14-EB15</f>
        <v>44</v>
      </c>
      <c r="EC16">
        <f>EC10-EC14-EC15</f>
        <v>23</v>
      </c>
      <c r="ED16">
        <f>ED10-ED14-ED15</f>
        <v>37</v>
      </c>
      <c r="EI16" t="str">
        <f t="shared" si="12"/>
        <v xml:space="preserve"> </v>
      </c>
      <c r="EJ16" t="s">
        <v>201</v>
      </c>
      <c r="EM16" t="s">
        <v>386</v>
      </c>
      <c r="EN16" t="s">
        <v>492</v>
      </c>
      <c r="ET16" t="s">
        <v>492</v>
      </c>
      <c r="EU16" t="str">
        <f t="shared" si="13"/>
        <v xml:space="preserve"> </v>
      </c>
      <c r="EV16" t="s">
        <v>208</v>
      </c>
      <c r="EY16" t="s">
        <v>391</v>
      </c>
      <c r="FF16" t="s">
        <v>422</v>
      </c>
      <c r="FG16" t="str">
        <f t="shared" si="14"/>
        <v xml:space="preserve"> </v>
      </c>
      <c r="FH16" s="20" t="s">
        <v>201</v>
      </c>
      <c r="FI16" s="20"/>
      <c r="FJ16" s="20"/>
      <c r="FK16" s="20" t="s">
        <v>389</v>
      </c>
      <c r="FL16" s="20"/>
      <c r="FM16" s="20"/>
      <c r="FN16" s="20"/>
      <c r="FO16" s="20"/>
      <c r="FP16" s="20"/>
      <c r="FQ16" s="20"/>
      <c r="FR16" s="20" t="s">
        <v>534</v>
      </c>
      <c r="FT16" s="3">
        <v>13</v>
      </c>
      <c r="FU16" s="3" t="s">
        <v>386</v>
      </c>
      <c r="FV16" s="42" t="s">
        <v>734</v>
      </c>
      <c r="FW16" s="40"/>
      <c r="FX16" s="40"/>
      <c r="FY16" s="40"/>
      <c r="FZ16" s="3">
        <v>13</v>
      </c>
      <c r="GA16" s="3" t="s">
        <v>533</v>
      </c>
      <c r="GB16" s="42"/>
      <c r="GC16" s="40"/>
      <c r="GD16" s="40" t="s">
        <v>734</v>
      </c>
      <c r="GE16" s="40"/>
      <c r="GF16" s="3">
        <v>53</v>
      </c>
      <c r="GG16" s="3" t="s">
        <v>434</v>
      </c>
      <c r="GH16" s="42" t="s">
        <v>734</v>
      </c>
      <c r="GI16" s="40" t="s">
        <v>734</v>
      </c>
      <c r="GJ16" s="40" t="s">
        <v>734</v>
      </c>
      <c r="GK16" s="3"/>
      <c r="GL16" s="3"/>
    </row>
    <row r="17" spans="2:199" ht="15" customHeight="1" x14ac:dyDescent="0.25">
      <c r="B17" t="s">
        <v>15</v>
      </c>
      <c r="C17">
        <f t="shared" ref="C17:AI17" si="16">C10-C14-C15-C16</f>
        <v>4</v>
      </c>
      <c r="D17">
        <f t="shared" si="16"/>
        <v>18</v>
      </c>
      <c r="E17">
        <f t="shared" si="16"/>
        <v>0</v>
      </c>
      <c r="F17">
        <f t="shared" si="16"/>
        <v>19</v>
      </c>
      <c r="G17">
        <f t="shared" si="16"/>
        <v>12</v>
      </c>
      <c r="H17">
        <f t="shared" si="16"/>
        <v>20</v>
      </c>
      <c r="I17">
        <f t="shared" si="16"/>
        <v>10</v>
      </c>
      <c r="J17">
        <f t="shared" si="16"/>
        <v>24</v>
      </c>
      <c r="K17">
        <f t="shared" si="16"/>
        <v>2</v>
      </c>
      <c r="L17">
        <f t="shared" si="16"/>
        <v>36</v>
      </c>
      <c r="M17">
        <f t="shared" si="16"/>
        <v>11</v>
      </c>
      <c r="N17">
        <f t="shared" si="16"/>
        <v>22</v>
      </c>
      <c r="O17">
        <f t="shared" si="16"/>
        <v>0</v>
      </c>
      <c r="P17">
        <f t="shared" si="16"/>
        <v>9</v>
      </c>
      <c r="Q17">
        <f t="shared" si="16"/>
        <v>6</v>
      </c>
      <c r="R17">
        <f t="shared" si="16"/>
        <v>18</v>
      </c>
      <c r="S17">
        <f t="shared" si="16"/>
        <v>8</v>
      </c>
      <c r="T17">
        <f t="shared" si="16"/>
        <v>16</v>
      </c>
      <c r="U17">
        <f t="shared" si="16"/>
        <v>0</v>
      </c>
      <c r="V17">
        <f t="shared" si="16"/>
        <v>10</v>
      </c>
      <c r="W17">
        <f t="shared" si="16"/>
        <v>6</v>
      </c>
      <c r="X17">
        <f t="shared" si="16"/>
        <v>1</v>
      </c>
      <c r="Y17">
        <f t="shared" si="16"/>
        <v>9</v>
      </c>
      <c r="Z17">
        <f t="shared" si="16"/>
        <v>1</v>
      </c>
      <c r="AA17">
        <f t="shared" si="16"/>
        <v>5</v>
      </c>
      <c r="AB17">
        <f t="shared" si="16"/>
        <v>10</v>
      </c>
      <c r="AC17">
        <f t="shared" si="16"/>
        <v>33</v>
      </c>
      <c r="AD17">
        <f t="shared" si="16"/>
        <v>27</v>
      </c>
      <c r="AE17">
        <f t="shared" si="16"/>
        <v>13</v>
      </c>
      <c r="AF17">
        <f t="shared" si="16"/>
        <v>20</v>
      </c>
      <c r="AG17">
        <f t="shared" si="16"/>
        <v>19</v>
      </c>
      <c r="AH17">
        <f t="shared" si="16"/>
        <v>5</v>
      </c>
      <c r="AI17" s="3">
        <f t="shared" si="16"/>
        <v>9</v>
      </c>
      <c r="AJ17" s="3"/>
      <c r="AK17" s="2">
        <f>MEDIAN(V17,X17,Z17,AB17,AD17,AF17,AH17)</f>
        <v>10</v>
      </c>
      <c r="AL17" s="2">
        <f>MEDIAN(AI17,AG17,AE17,AC17,AA17,Y17,W17)</f>
        <v>9</v>
      </c>
      <c r="AM17" s="7">
        <f>MEDIAN(C17,E17,G17,I17,K17,M17,O17,Q17,S17)</f>
        <v>6</v>
      </c>
      <c r="AN17" s="7">
        <f t="shared" si="15"/>
        <v>19</v>
      </c>
      <c r="AP17">
        <f t="shared" ref="AP17:BZ17" si="17">AP10-AP14-AP15-AP16</f>
        <v>6</v>
      </c>
      <c r="AQ17">
        <f t="shared" si="17"/>
        <v>15</v>
      </c>
      <c r="AR17">
        <f t="shared" si="17"/>
        <v>2</v>
      </c>
      <c r="AS17">
        <f t="shared" si="17"/>
        <v>2</v>
      </c>
      <c r="AT17">
        <f t="shared" si="17"/>
        <v>12</v>
      </c>
      <c r="AU17">
        <f t="shared" si="17"/>
        <v>15</v>
      </c>
      <c r="AV17">
        <f t="shared" si="17"/>
        <v>0</v>
      </c>
      <c r="AW17">
        <f t="shared" si="17"/>
        <v>5</v>
      </c>
      <c r="AX17">
        <f t="shared" si="17"/>
        <v>12</v>
      </c>
      <c r="AY17">
        <f t="shared" si="17"/>
        <v>17</v>
      </c>
      <c r="AZ17">
        <f t="shared" si="17"/>
        <v>6</v>
      </c>
      <c r="BA17">
        <f t="shared" si="17"/>
        <v>14</v>
      </c>
      <c r="BB17">
        <f t="shared" si="17"/>
        <v>9</v>
      </c>
      <c r="BC17">
        <f t="shared" si="17"/>
        <v>13</v>
      </c>
      <c r="BD17">
        <f t="shared" si="17"/>
        <v>10</v>
      </c>
      <c r="BE17">
        <f t="shared" si="17"/>
        <v>16</v>
      </c>
      <c r="BF17">
        <f t="shared" si="17"/>
        <v>12</v>
      </c>
      <c r="BG17">
        <f t="shared" si="17"/>
        <v>19</v>
      </c>
      <c r="BH17">
        <f t="shared" si="17"/>
        <v>7</v>
      </c>
      <c r="BI17">
        <f t="shared" si="17"/>
        <v>18</v>
      </c>
      <c r="BJ17">
        <f t="shared" si="17"/>
        <v>7</v>
      </c>
      <c r="BK17">
        <f t="shared" si="17"/>
        <v>13</v>
      </c>
      <c r="BL17">
        <f t="shared" si="17"/>
        <v>9</v>
      </c>
      <c r="BM17">
        <f t="shared" si="17"/>
        <v>19</v>
      </c>
      <c r="BN17">
        <f t="shared" si="17"/>
        <v>16</v>
      </c>
      <c r="BO17">
        <f t="shared" si="17"/>
        <v>14</v>
      </c>
      <c r="BP17">
        <f t="shared" si="17"/>
        <v>17</v>
      </c>
      <c r="BQ17">
        <f t="shared" si="17"/>
        <v>7</v>
      </c>
      <c r="BR17">
        <f t="shared" si="17"/>
        <v>19</v>
      </c>
      <c r="BS17">
        <f t="shared" si="17"/>
        <v>19</v>
      </c>
      <c r="BT17">
        <f t="shared" si="17"/>
        <v>4</v>
      </c>
      <c r="BU17">
        <f t="shared" si="17"/>
        <v>13</v>
      </c>
      <c r="BV17">
        <f t="shared" si="17"/>
        <v>8</v>
      </c>
      <c r="BW17">
        <f t="shared" si="17"/>
        <v>16</v>
      </c>
      <c r="BX17">
        <f t="shared" si="17"/>
        <v>0</v>
      </c>
      <c r="BY17">
        <f t="shared" si="17"/>
        <v>3</v>
      </c>
      <c r="BZ17">
        <f t="shared" si="17"/>
        <v>14</v>
      </c>
      <c r="CA17">
        <f t="shared" ref="CA17:CG17" si="18">CA10-CA14-CA15-CA16</f>
        <v>22</v>
      </c>
      <c r="CB17">
        <f t="shared" si="18"/>
        <v>3</v>
      </c>
      <c r="CC17">
        <f t="shared" si="18"/>
        <v>17</v>
      </c>
      <c r="CD17">
        <f t="shared" si="18"/>
        <v>23</v>
      </c>
      <c r="CE17">
        <f t="shared" si="18"/>
        <v>12</v>
      </c>
      <c r="CF17">
        <f t="shared" si="18"/>
        <v>11</v>
      </c>
      <c r="CG17">
        <f t="shared" si="18"/>
        <v>14</v>
      </c>
      <c r="CI17" s="5">
        <f>MEDIAN(AP17,AR17,AT17,AV17,AX17,AZ17,BB17,BD17,BF17,BH17,BJ17,BL17,BN17,BP17,BR17,BT17,BV17,BX17,BZ17,CB17,CD17,CF17)</f>
        <v>9</v>
      </c>
      <c r="CJ17" s="5">
        <f>MEDIAN(AQ17,AS17,AU17,AW17,AY17,BA17,BC17,BE17,BG17,BI17,BK17,BM17,BO17,BQ17,BS17,BU17,BW17,BY17,CA17,CC17,CE17,CG17)</f>
        <v>14.5</v>
      </c>
      <c r="CK17" s="32" t="str">
        <f t="shared" si="3"/>
        <v>fachvokabular target-like</v>
      </c>
      <c r="CL17" s="32"/>
      <c r="CM17" s="32"/>
      <c r="CN17" s="32"/>
      <c r="CO17" s="32"/>
      <c r="CP17" s="32"/>
      <c r="CQ17" s="8">
        <f t="shared" si="4"/>
        <v>9</v>
      </c>
      <c r="CR17" s="8">
        <f t="shared" si="5"/>
        <v>16</v>
      </c>
      <c r="CS17" s="29">
        <f t="shared" si="6"/>
        <v>6</v>
      </c>
      <c r="CT17" s="29">
        <f t="shared" si="7"/>
        <v>13</v>
      </c>
      <c r="CU17" s="30">
        <f t="shared" si="8"/>
        <v>9</v>
      </c>
      <c r="CV17" s="30">
        <f t="shared" si="9"/>
        <v>18</v>
      </c>
      <c r="CW17" s="33">
        <f t="shared" si="10"/>
        <v>8</v>
      </c>
      <c r="CX17" s="33">
        <f t="shared" si="11"/>
        <v>14</v>
      </c>
      <c r="CZ17" s="32"/>
      <c r="DA17" s="32"/>
      <c r="DB17" s="32"/>
      <c r="DC17" s="32"/>
      <c r="DD17" s="32"/>
      <c r="DE17" s="32"/>
      <c r="DF17" s="32"/>
      <c r="DG17" s="32"/>
      <c r="DH17" s="32"/>
      <c r="EI17" t="str">
        <f t="shared" si="12"/>
        <v xml:space="preserve"> </v>
      </c>
      <c r="EJ17" t="s">
        <v>202</v>
      </c>
      <c r="EM17" t="s">
        <v>387</v>
      </c>
      <c r="EN17" t="s">
        <v>649</v>
      </c>
      <c r="ET17" t="s">
        <v>649</v>
      </c>
      <c r="EU17" t="str">
        <f t="shared" si="13"/>
        <v xml:space="preserve"> </v>
      </c>
      <c r="EV17" t="s">
        <v>440</v>
      </c>
      <c r="EY17" t="s">
        <v>392</v>
      </c>
      <c r="FF17" t="s">
        <v>497</v>
      </c>
      <c r="FG17" t="str">
        <f t="shared" si="14"/>
        <v xml:space="preserve"> </v>
      </c>
      <c r="FH17" s="20" t="s">
        <v>554</v>
      </c>
      <c r="FI17" s="20"/>
      <c r="FJ17" s="20"/>
      <c r="FK17" s="20" t="s">
        <v>717</v>
      </c>
      <c r="FL17" s="20"/>
      <c r="FM17" s="20"/>
      <c r="FN17" s="20"/>
      <c r="FO17" s="20"/>
      <c r="FP17" s="20"/>
      <c r="FQ17" s="20"/>
      <c r="FR17" s="20" t="s">
        <v>535</v>
      </c>
      <c r="FT17" s="3">
        <v>14</v>
      </c>
      <c r="FU17" s="3" t="s">
        <v>716</v>
      </c>
      <c r="FV17" s="42"/>
      <c r="FW17" s="40"/>
      <c r="FX17" s="40" t="s">
        <v>734</v>
      </c>
      <c r="FY17" s="40"/>
      <c r="FZ17" s="3">
        <v>14</v>
      </c>
      <c r="GA17" s="3" t="s">
        <v>491</v>
      </c>
      <c r="GB17" s="42" t="s">
        <v>734</v>
      </c>
      <c r="GC17" s="40" t="s">
        <v>734</v>
      </c>
      <c r="GD17" s="40" t="s">
        <v>734</v>
      </c>
      <c r="GE17" s="40"/>
      <c r="GF17" s="3">
        <v>54</v>
      </c>
      <c r="GG17" s="3" t="s">
        <v>435</v>
      </c>
      <c r="GH17" s="42" t="s">
        <v>734</v>
      </c>
      <c r="GI17" s="40"/>
      <c r="GJ17" s="40"/>
      <c r="GK17" s="3"/>
      <c r="GL17" s="3"/>
    </row>
    <row r="18" spans="2:199" ht="15" customHeight="1" x14ac:dyDescent="0.25">
      <c r="AK18" s="2"/>
      <c r="AL18" s="2"/>
      <c r="AM18" s="7"/>
      <c r="AN18" s="7"/>
      <c r="CI18" s="5"/>
      <c r="CJ18" s="5"/>
      <c r="CK18" s="32"/>
      <c r="CL18" s="32"/>
      <c r="CM18" s="32"/>
      <c r="CN18" s="32"/>
      <c r="CO18" s="32"/>
      <c r="CP18" s="32"/>
      <c r="CQ18" s="32"/>
      <c r="CR18" s="32"/>
      <c r="CS18" s="32"/>
      <c r="CT18" s="32"/>
      <c r="CU18" s="32"/>
      <c r="CV18" s="32"/>
      <c r="CW18" s="32"/>
      <c r="CX18" s="32"/>
      <c r="CZ18" s="32"/>
      <c r="DA18" s="32"/>
      <c r="DB18" s="32"/>
      <c r="DC18" s="32"/>
      <c r="DD18" s="32"/>
      <c r="DE18" s="32"/>
      <c r="DF18" s="32"/>
      <c r="DG18" s="32"/>
      <c r="DH18" s="32"/>
      <c r="DK18" t="s">
        <v>771</v>
      </c>
      <c r="DS18" t="s">
        <v>187</v>
      </c>
      <c r="EI18" t="str">
        <f t="shared" si="12"/>
        <v xml:space="preserve"> </v>
      </c>
      <c r="EJ18" t="s">
        <v>203</v>
      </c>
      <c r="EM18" t="s">
        <v>388</v>
      </c>
      <c r="EN18" t="s">
        <v>534</v>
      </c>
      <c r="ET18" t="s">
        <v>534</v>
      </c>
      <c r="EU18" t="str">
        <f t="shared" si="13"/>
        <v xml:space="preserve"> </v>
      </c>
      <c r="EV18" t="s">
        <v>80</v>
      </c>
      <c r="EY18" t="s">
        <v>393</v>
      </c>
      <c r="FF18" t="s">
        <v>498</v>
      </c>
      <c r="FG18" t="str">
        <f t="shared" si="14"/>
        <v xml:space="preserve"> </v>
      </c>
      <c r="FH18" s="20" t="s">
        <v>555</v>
      </c>
      <c r="FI18" s="20"/>
      <c r="FJ18" s="20"/>
      <c r="FK18" s="20" t="s">
        <v>718</v>
      </c>
      <c r="FL18" s="20"/>
      <c r="FM18" s="20"/>
      <c r="FN18" s="20"/>
      <c r="FO18" s="20"/>
      <c r="FP18" s="20"/>
      <c r="FQ18" s="20"/>
      <c r="FR18" s="20" t="s">
        <v>493</v>
      </c>
      <c r="FT18" s="3">
        <v>15</v>
      </c>
      <c r="FU18" s="3" t="s">
        <v>387</v>
      </c>
      <c r="FV18" s="42" t="s">
        <v>734</v>
      </c>
      <c r="FW18" s="40"/>
      <c r="FX18" s="40"/>
      <c r="FY18" s="40"/>
      <c r="FZ18" s="3">
        <v>15</v>
      </c>
      <c r="GA18" s="3" t="s">
        <v>648</v>
      </c>
      <c r="GB18" s="42" t="s">
        <v>734</v>
      </c>
      <c r="GC18" s="40"/>
      <c r="GD18" s="40"/>
      <c r="GE18" s="40"/>
      <c r="GF18" s="3">
        <v>55</v>
      </c>
      <c r="GG18" s="3" t="s">
        <v>677</v>
      </c>
      <c r="GH18" s="42" t="s">
        <v>734</v>
      </c>
      <c r="GI18" s="40"/>
      <c r="GJ18" s="40"/>
      <c r="GK18" s="3"/>
      <c r="GL18" s="3"/>
    </row>
    <row r="19" spans="2:199" ht="15" customHeight="1" x14ac:dyDescent="0.25">
      <c r="AK19" s="2"/>
      <c r="AL19" s="2"/>
      <c r="AM19" s="7"/>
      <c r="AN19" s="7"/>
      <c r="CI19" s="5"/>
      <c r="CJ19" s="5"/>
      <c r="CK19" s="32"/>
      <c r="CL19" s="32"/>
      <c r="CM19" s="32"/>
      <c r="CN19" s="32"/>
      <c r="CO19" s="32"/>
      <c r="CP19" s="32"/>
      <c r="CQ19" s="32"/>
      <c r="CR19" s="32"/>
      <c r="CS19" s="32"/>
      <c r="CT19" s="32"/>
      <c r="CU19" s="32"/>
      <c r="CV19" s="32"/>
      <c r="CW19" s="32"/>
      <c r="CX19" s="32"/>
      <c r="CZ19" s="32"/>
      <c r="DA19" s="32"/>
      <c r="DB19" s="32" t="s">
        <v>865</v>
      </c>
      <c r="DC19" s="32"/>
      <c r="DD19" s="32"/>
      <c r="DE19" s="32"/>
      <c r="DF19" s="32"/>
      <c r="DG19" s="32"/>
      <c r="DH19" s="32"/>
      <c r="DJ19" s="9"/>
      <c r="DK19" s="9"/>
      <c r="DL19" s="9"/>
      <c r="DM19" s="9"/>
      <c r="DN19" s="9"/>
      <c r="DO19" s="9"/>
      <c r="DP19" s="9"/>
      <c r="DQ19" s="9"/>
      <c r="DS19" t="s">
        <v>772</v>
      </c>
      <c r="EI19" t="str">
        <f t="shared" si="12"/>
        <v xml:space="preserve"> </v>
      </c>
      <c r="EJ19" t="s">
        <v>204</v>
      </c>
      <c r="EM19" t="s">
        <v>388</v>
      </c>
      <c r="EN19" t="s">
        <v>535</v>
      </c>
      <c r="ET19" t="s">
        <v>535</v>
      </c>
      <c r="EU19" t="str">
        <f t="shared" si="13"/>
        <v xml:space="preserve"> </v>
      </c>
      <c r="EV19" t="s">
        <v>215</v>
      </c>
      <c r="EY19" t="s">
        <v>394</v>
      </c>
      <c r="FF19" t="s">
        <v>426</v>
      </c>
      <c r="FG19" t="str">
        <f t="shared" si="14"/>
        <v xml:space="preserve"> </v>
      </c>
      <c r="FH19" s="20" t="s">
        <v>203</v>
      </c>
      <c r="FI19" s="20"/>
      <c r="FJ19" s="20"/>
      <c r="FK19" s="20" t="s">
        <v>719</v>
      </c>
      <c r="FL19" s="20"/>
      <c r="FM19" s="20"/>
      <c r="FN19" s="20"/>
      <c r="FO19" s="20"/>
      <c r="FP19" s="20"/>
      <c r="FQ19" s="20"/>
      <c r="FR19" s="20" t="s">
        <v>536</v>
      </c>
      <c r="FT19" s="3">
        <v>16</v>
      </c>
      <c r="FU19" s="3" t="s">
        <v>724</v>
      </c>
      <c r="FV19" s="42"/>
      <c r="FW19" s="40" t="s">
        <v>734</v>
      </c>
      <c r="FX19" s="40"/>
      <c r="FY19" s="40"/>
      <c r="FZ19" s="3">
        <v>16</v>
      </c>
      <c r="GA19" s="3" t="s">
        <v>492</v>
      </c>
      <c r="GB19" s="42" t="s">
        <v>734</v>
      </c>
      <c r="GC19" s="40" t="s">
        <v>734</v>
      </c>
      <c r="GD19" s="40" t="s">
        <v>734</v>
      </c>
      <c r="GE19" s="40"/>
      <c r="GF19" s="3">
        <v>56</v>
      </c>
      <c r="GG19" s="3" t="s">
        <v>604</v>
      </c>
      <c r="GH19" s="42"/>
      <c r="GI19" s="40"/>
      <c r="GJ19" s="40" t="s">
        <v>734</v>
      </c>
      <c r="GK19" s="3"/>
      <c r="GL19" s="3"/>
    </row>
    <row r="20" spans="2:199" ht="15" customHeight="1" x14ac:dyDescent="0.25">
      <c r="C20" t="str">
        <f t="shared" ref="C20:T20" si="19">C5</f>
        <v>ona01_vt</v>
      </c>
      <c r="D20" t="str">
        <f t="shared" si="19"/>
        <v>ona01_nt</v>
      </c>
      <c r="E20" t="str">
        <f t="shared" si="19"/>
        <v>ona02_vt</v>
      </c>
      <c r="F20" t="str">
        <f t="shared" si="19"/>
        <v>ona02_nt</v>
      </c>
      <c r="G20" t="str">
        <f t="shared" si="19"/>
        <v>ona03_vt</v>
      </c>
      <c r="H20" t="str">
        <f t="shared" si="19"/>
        <v>ona03_nt</v>
      </c>
      <c r="I20" t="str">
        <f t="shared" si="19"/>
        <v>ona04_vt</v>
      </c>
      <c r="J20" t="str">
        <f t="shared" si="19"/>
        <v>ona04_nt</v>
      </c>
      <c r="K20" t="str">
        <f t="shared" si="19"/>
        <v>ona05_vt</v>
      </c>
      <c r="L20" t="str">
        <f t="shared" si="19"/>
        <v>ona05_nt</v>
      </c>
      <c r="M20" t="str">
        <f t="shared" si="19"/>
        <v>ona06_vt</v>
      </c>
      <c r="N20" t="str">
        <f t="shared" si="19"/>
        <v>ona06_nt</v>
      </c>
      <c r="O20" t="str">
        <f t="shared" si="19"/>
        <v>ona07_vt</v>
      </c>
      <c r="P20" t="str">
        <f t="shared" si="19"/>
        <v>ona07_nt</v>
      </c>
      <c r="Q20" t="str">
        <f t="shared" si="19"/>
        <v>ona08_vt</v>
      </c>
      <c r="R20" t="str">
        <f t="shared" si="19"/>
        <v>ona08_nt</v>
      </c>
      <c r="S20" t="str">
        <f t="shared" si="19"/>
        <v>ona09_vt</v>
      </c>
      <c r="T20" t="str">
        <f t="shared" si="19"/>
        <v>ona09_nt</v>
      </c>
      <c r="V20" t="str">
        <f t="shared" ref="V20:AN20" si="20">V5</f>
        <v>f-a09_vt</v>
      </c>
      <c r="W20" t="str">
        <f t="shared" si="20"/>
        <v>f-a09_nt</v>
      </c>
      <c r="X20" t="str">
        <f t="shared" si="20"/>
        <v>f-a12_vt</v>
      </c>
      <c r="Y20" t="str">
        <f t="shared" si="20"/>
        <v>f-a12_nt</v>
      </c>
      <c r="Z20" t="str">
        <f t="shared" si="20"/>
        <v>f-a23_vt</v>
      </c>
      <c r="AA20" t="str">
        <f t="shared" si="20"/>
        <v>f-a23_nt</v>
      </c>
      <c r="AB20" t="str">
        <f t="shared" si="20"/>
        <v>f-a29_vt</v>
      </c>
      <c r="AC20" t="str">
        <f t="shared" si="20"/>
        <v>f-a29_nt</v>
      </c>
      <c r="AD20" t="str">
        <f t="shared" si="20"/>
        <v>f-a32_vt</v>
      </c>
      <c r="AE20" t="str">
        <f t="shared" si="20"/>
        <v>f-a32_nt</v>
      </c>
      <c r="AF20" t="str">
        <f t="shared" si="20"/>
        <v>f-a40_vt</v>
      </c>
      <c r="AG20" t="str">
        <f t="shared" si="20"/>
        <v>f-a40_nt</v>
      </c>
      <c r="AH20" t="str">
        <f t="shared" si="20"/>
        <v>f-a47_vt</v>
      </c>
      <c r="AI20" t="str">
        <f t="shared" si="20"/>
        <v>f-a47_nt</v>
      </c>
      <c r="AK20" s="2" t="str">
        <f t="shared" si="20"/>
        <v>vt f-a median</v>
      </c>
      <c r="AL20" s="2" t="str">
        <f t="shared" si="20"/>
        <v>nt f-a median</v>
      </c>
      <c r="AM20" s="7" t="str">
        <f t="shared" si="20"/>
        <v>vt ona median</v>
      </c>
      <c r="AN20" s="7" t="str">
        <f t="shared" si="20"/>
        <v>nt ona median</v>
      </c>
      <c r="AP20" t="str">
        <f t="shared" ref="AP20:BZ20" si="21">AP5</f>
        <v>hie05_vt</v>
      </c>
      <c r="AQ20" t="str">
        <f t="shared" si="21"/>
        <v>hie05_nt</v>
      </c>
      <c r="AR20" t="str">
        <f t="shared" si="21"/>
        <v>hie06_vt</v>
      </c>
      <c r="AS20" t="str">
        <f t="shared" si="21"/>
        <v>hie06_nt</v>
      </c>
      <c r="AT20" t="str">
        <f t="shared" si="21"/>
        <v>hie07_vt</v>
      </c>
      <c r="AU20" t="str">
        <f t="shared" si="21"/>
        <v>hie07_nt</v>
      </c>
      <c r="AV20" t="str">
        <f t="shared" si="21"/>
        <v>hie08_vt</v>
      </c>
      <c r="AW20" t="str">
        <f t="shared" si="21"/>
        <v>hie08_nt</v>
      </c>
      <c r="AX20" t="str">
        <f t="shared" si="21"/>
        <v>hie11_vt</v>
      </c>
      <c r="AY20" t="str">
        <f t="shared" si="21"/>
        <v>hie11_nt</v>
      </c>
      <c r="AZ20" t="str">
        <f t="shared" si="21"/>
        <v>hie13_vt</v>
      </c>
      <c r="BA20" t="str">
        <f t="shared" si="21"/>
        <v>hie13_nt</v>
      </c>
      <c r="BB20" t="str">
        <f t="shared" si="21"/>
        <v>hie17_vt</v>
      </c>
      <c r="BC20" t="str">
        <f t="shared" si="21"/>
        <v>hie17_nt</v>
      </c>
      <c r="BD20" t="str">
        <f t="shared" si="21"/>
        <v>hie19_vt</v>
      </c>
      <c r="BE20" t="str">
        <f t="shared" si="21"/>
        <v>hie19_nt</v>
      </c>
      <c r="BF20" t="str">
        <f t="shared" si="21"/>
        <v>hie20_vt</v>
      </c>
      <c r="BG20" t="str">
        <f t="shared" si="21"/>
        <v>hie20_nt</v>
      </c>
      <c r="BH20" t="str">
        <f t="shared" si="21"/>
        <v>hie22_vt</v>
      </c>
      <c r="BI20" t="str">
        <f t="shared" si="21"/>
        <v>hie22_nt</v>
      </c>
      <c r="BJ20" t="str">
        <f t="shared" si="21"/>
        <v>hie24_vt</v>
      </c>
      <c r="BK20" t="str">
        <f t="shared" si="21"/>
        <v>hie24_nt</v>
      </c>
      <c r="BL20" t="str">
        <f t="shared" si="21"/>
        <v>hie28_vt</v>
      </c>
      <c r="BM20" t="str">
        <f t="shared" si="21"/>
        <v>hie28_nt</v>
      </c>
      <c r="BN20" t="str">
        <f t="shared" si="21"/>
        <v>hie30_vt</v>
      </c>
      <c r="BO20" t="str">
        <f t="shared" si="21"/>
        <v>hie30_nt</v>
      </c>
      <c r="BP20" t="str">
        <f t="shared" si="21"/>
        <v>hie34_vt</v>
      </c>
      <c r="BQ20" t="str">
        <f t="shared" si="21"/>
        <v>hie34_nt</v>
      </c>
      <c r="BR20" t="str">
        <f t="shared" si="21"/>
        <v>hie35_vt</v>
      </c>
      <c r="BS20" t="str">
        <f t="shared" si="21"/>
        <v>hie35_nt</v>
      </c>
      <c r="BT20" t="str">
        <f t="shared" si="21"/>
        <v>hie36_vt</v>
      </c>
      <c r="BU20" t="str">
        <f t="shared" si="21"/>
        <v>hie36_nt</v>
      </c>
      <c r="BV20" t="str">
        <f t="shared" si="21"/>
        <v>hie42_vt</v>
      </c>
      <c r="BW20" t="str">
        <f t="shared" si="21"/>
        <v>hie42_nt</v>
      </c>
      <c r="BX20" t="str">
        <f t="shared" si="21"/>
        <v>hie43_vt</v>
      </c>
      <c r="BY20" t="str">
        <f t="shared" si="21"/>
        <v>hie43_nt</v>
      </c>
      <c r="BZ20" t="str">
        <f t="shared" si="21"/>
        <v>hie44_vt</v>
      </c>
      <c r="CA20" t="str">
        <f t="shared" ref="CA20:CG20" si="22">CA5</f>
        <v>hie44_nt</v>
      </c>
      <c r="CB20" t="str">
        <f t="shared" si="22"/>
        <v>hie48_vt</v>
      </c>
      <c r="CC20" t="str">
        <f t="shared" si="22"/>
        <v>hie48_nt</v>
      </c>
      <c r="CD20" t="str">
        <f t="shared" si="22"/>
        <v>hie50_vt</v>
      </c>
      <c r="CE20" t="str">
        <f t="shared" si="22"/>
        <v>hie50_nt</v>
      </c>
      <c r="CF20" t="str">
        <f t="shared" si="22"/>
        <v>hie52_vt</v>
      </c>
      <c r="CG20" t="str">
        <f t="shared" si="22"/>
        <v>hie52_nt</v>
      </c>
      <c r="CI20" s="5" t="str">
        <f>CI5</f>
        <v>vt hie median</v>
      </c>
      <c r="CJ20" s="5" t="str">
        <f>CJ5</f>
        <v>nt hie median</v>
      </c>
      <c r="CK20" s="32"/>
      <c r="CL20" s="20"/>
      <c r="CM20" s="20"/>
      <c r="CN20" s="20"/>
      <c r="CO20" s="20"/>
      <c r="CP20" s="32"/>
      <c r="CQ20" s="8" t="str">
        <f t="shared" ref="CQ20:CX20" si="23">CQ5</f>
        <v>vt typ c</v>
      </c>
      <c r="CR20" s="8" t="str">
        <f t="shared" si="23"/>
        <v>nt typ c</v>
      </c>
      <c r="CS20" s="29" t="str">
        <f t="shared" si="23"/>
        <v xml:space="preserve">vt typ a </v>
      </c>
      <c r="CT20" s="29" t="str">
        <f t="shared" si="23"/>
        <v>nt typ a</v>
      </c>
      <c r="CU20" s="30" t="str">
        <f t="shared" si="23"/>
        <v xml:space="preserve">vt bilis </v>
      </c>
      <c r="CV20" s="30" t="str">
        <f t="shared" si="23"/>
        <v>nt bilis</v>
      </c>
      <c r="CW20" s="33" t="str">
        <f t="shared" si="23"/>
        <v>vt nichtbilis</v>
      </c>
      <c r="CX20" s="33" t="str">
        <f t="shared" si="23"/>
        <v>nt nichtbilis</v>
      </c>
      <c r="CZ20" s="32"/>
      <c r="DA20" s="8" t="str">
        <f t="shared" ref="DA20:DH20" si="24">CQ20</f>
        <v>vt typ c</v>
      </c>
      <c r="DB20" s="8" t="str">
        <f t="shared" si="24"/>
        <v>nt typ c</v>
      </c>
      <c r="DC20" s="29" t="str">
        <f t="shared" si="24"/>
        <v xml:space="preserve">vt typ a </v>
      </c>
      <c r="DD20" s="29" t="str">
        <f t="shared" si="24"/>
        <v>nt typ a</v>
      </c>
      <c r="DE20" s="30" t="str">
        <f t="shared" si="24"/>
        <v xml:space="preserve">vt bilis </v>
      </c>
      <c r="DF20" s="30" t="str">
        <f t="shared" si="24"/>
        <v>nt bilis</v>
      </c>
      <c r="DG20" s="33" t="str">
        <f t="shared" si="24"/>
        <v>vt nichtbilis</v>
      </c>
      <c r="DH20" s="33" t="str">
        <f t="shared" si="24"/>
        <v>nt nichtbilis</v>
      </c>
      <c r="DJ20" s="9"/>
      <c r="DK20" s="9" t="s">
        <v>773</v>
      </c>
      <c r="DL20" s="9" t="s">
        <v>774</v>
      </c>
      <c r="DM20" s="9" t="s">
        <v>775</v>
      </c>
      <c r="DN20" s="9" t="s">
        <v>776</v>
      </c>
      <c r="DO20" s="9" t="s">
        <v>777</v>
      </c>
      <c r="DP20" s="9" t="s">
        <v>778</v>
      </c>
      <c r="DQ20" s="9"/>
      <c r="DS20" s="9" t="str">
        <f t="shared" ref="DS20:DX20" si="25">DK20</f>
        <v>vt hie</v>
      </c>
      <c r="DT20" s="9" t="str">
        <f t="shared" si="25"/>
        <v>nt hie</v>
      </c>
      <c r="DU20" s="9" t="str">
        <f t="shared" si="25"/>
        <v>vt f-a</v>
      </c>
      <c r="DV20" s="9" t="str">
        <f t="shared" si="25"/>
        <v>nt f-a</v>
      </c>
      <c r="DW20" s="9" t="str">
        <f t="shared" si="25"/>
        <v>vt ona</v>
      </c>
      <c r="DX20" s="9" t="str">
        <f t="shared" si="25"/>
        <v>nt ona</v>
      </c>
      <c r="EB20" s="12" t="str">
        <f>EB5</f>
        <v>hie</v>
      </c>
      <c r="EC20" s="12" t="str">
        <f>EC5</f>
        <v>f-a</v>
      </c>
      <c r="ED20" s="12" t="str">
        <f>ED5</f>
        <v>ona</v>
      </c>
      <c r="EI20" t="str">
        <f t="shared" si="12"/>
        <v xml:space="preserve"> </v>
      </c>
      <c r="EJ20" t="s">
        <v>205</v>
      </c>
      <c r="EM20" t="s">
        <v>389</v>
      </c>
      <c r="EN20" t="s">
        <v>493</v>
      </c>
      <c r="ET20" t="s">
        <v>493</v>
      </c>
      <c r="EU20" t="str">
        <f t="shared" si="13"/>
        <v xml:space="preserve"> </v>
      </c>
      <c r="EV20" t="s">
        <v>216</v>
      </c>
      <c r="EY20" t="s">
        <v>396</v>
      </c>
      <c r="FF20" t="s">
        <v>427</v>
      </c>
      <c r="FG20" t="str">
        <f t="shared" si="14"/>
        <v xml:space="preserve"> </v>
      </c>
      <c r="FH20" s="20" t="s">
        <v>204</v>
      </c>
      <c r="FI20" s="20"/>
      <c r="FJ20" s="20"/>
      <c r="FK20" s="20" t="s">
        <v>391</v>
      </c>
      <c r="FL20" s="20"/>
      <c r="FM20" s="20"/>
      <c r="FN20" s="20"/>
      <c r="FO20" s="20"/>
      <c r="FP20" s="20"/>
      <c r="FQ20" s="20"/>
      <c r="FR20" s="20" t="s">
        <v>537</v>
      </c>
      <c r="FT20" s="3">
        <v>17</v>
      </c>
      <c r="FU20" s="3" t="s">
        <v>388</v>
      </c>
      <c r="FV20" s="42" t="s">
        <v>734</v>
      </c>
      <c r="FW20" s="40" t="s">
        <v>734</v>
      </c>
      <c r="FX20" s="40" t="s">
        <v>734</v>
      </c>
      <c r="FY20" s="40"/>
      <c r="FZ20" s="3">
        <v>17</v>
      </c>
      <c r="GA20" s="3" t="s">
        <v>649</v>
      </c>
      <c r="GB20" s="42" t="s">
        <v>734</v>
      </c>
      <c r="GC20" s="40"/>
      <c r="GD20" s="40"/>
      <c r="GE20" s="40"/>
      <c r="GF20" s="3">
        <v>57</v>
      </c>
      <c r="GG20" s="3" t="s">
        <v>694</v>
      </c>
      <c r="GH20" s="42"/>
      <c r="GI20" s="40" t="s">
        <v>734</v>
      </c>
      <c r="GJ20" s="40"/>
      <c r="GK20" s="3"/>
      <c r="GL20" s="3"/>
    </row>
    <row r="21" spans="2:199" ht="15" customHeight="1" x14ac:dyDescent="0.25">
      <c r="B21" t="s">
        <v>16</v>
      </c>
      <c r="C21" s="1">
        <f t="shared" ref="C21:T21" si="26">100*((C7-C11)/C6)</f>
        <v>83.636363636363626</v>
      </c>
      <c r="D21" s="1">
        <f t="shared" si="26"/>
        <v>73.825503355704697</v>
      </c>
      <c r="E21" s="1">
        <f t="shared" si="26"/>
        <v>0</v>
      </c>
      <c r="F21" s="1">
        <f t="shared" si="26"/>
        <v>66.666666666666657</v>
      </c>
      <c r="G21" s="1">
        <f t="shared" si="26"/>
        <v>74.390243902439025</v>
      </c>
      <c r="H21" s="1">
        <f t="shared" si="26"/>
        <v>66.355140186915889</v>
      </c>
      <c r="I21" s="1">
        <f t="shared" si="26"/>
        <v>74.615384615384613</v>
      </c>
      <c r="J21" s="1">
        <f t="shared" si="26"/>
        <v>71.612903225806463</v>
      </c>
      <c r="K21" s="1">
        <f t="shared" si="26"/>
        <v>88.235294117647058</v>
      </c>
      <c r="L21" s="1">
        <f t="shared" si="26"/>
        <v>62.643678160919535</v>
      </c>
      <c r="M21" s="1">
        <f t="shared" si="26"/>
        <v>75.757575757575751</v>
      </c>
      <c r="N21" s="1">
        <f t="shared" si="26"/>
        <v>67.669172932330824</v>
      </c>
      <c r="O21" s="1">
        <f t="shared" si="26"/>
        <v>96.875</v>
      </c>
      <c r="P21" s="1">
        <f t="shared" si="26"/>
        <v>81.081081081081081</v>
      </c>
      <c r="Q21" s="1">
        <f t="shared" si="26"/>
        <v>81.318681318681314</v>
      </c>
      <c r="R21" s="1">
        <f t="shared" si="26"/>
        <v>76.543209876543202</v>
      </c>
      <c r="S21" s="1">
        <f t="shared" si="26"/>
        <v>73.333333333333329</v>
      </c>
      <c r="T21" s="1">
        <f t="shared" si="26"/>
        <v>66.379310344827587</v>
      </c>
      <c r="U21" s="1"/>
      <c r="V21" s="1">
        <f t="shared" ref="V21:AI21" si="27">100*((V7-V11)/V6)</f>
        <v>80.882352941176478</v>
      </c>
      <c r="W21" s="1">
        <f t="shared" si="27"/>
        <v>78.571428571428569</v>
      </c>
      <c r="X21" s="1">
        <f t="shared" si="27"/>
        <v>88</v>
      </c>
      <c r="Y21" s="1">
        <f t="shared" si="27"/>
        <v>78.125</v>
      </c>
      <c r="Z21" s="1">
        <f t="shared" si="27"/>
        <v>75</v>
      </c>
      <c r="AA21" s="1">
        <f t="shared" si="27"/>
        <v>67.857142857142861</v>
      </c>
      <c r="AB21" s="1">
        <f t="shared" si="27"/>
        <v>71.25</v>
      </c>
      <c r="AC21" s="1">
        <f t="shared" si="27"/>
        <v>65.445026178010465</v>
      </c>
      <c r="AD21" s="1">
        <f t="shared" si="27"/>
        <v>63.84615384615384</v>
      </c>
      <c r="AE21" s="1">
        <f t="shared" si="27"/>
        <v>63.855421686746979</v>
      </c>
      <c r="AF21" s="1">
        <f t="shared" si="27"/>
        <v>63.551401869158873</v>
      </c>
      <c r="AG21" s="1">
        <f t="shared" si="27"/>
        <v>59.663865546218489</v>
      </c>
      <c r="AH21" s="1">
        <f t="shared" si="27"/>
        <v>75.925925925925924</v>
      </c>
      <c r="AI21" s="1">
        <f t="shared" si="27"/>
        <v>71.428571428571431</v>
      </c>
      <c r="AJ21" s="1"/>
      <c r="AK21" s="6">
        <f t="shared" ref="AK21:AN22" si="28">AK7-AK11</f>
        <v>54</v>
      </c>
      <c r="AL21" s="6">
        <f t="shared" si="28"/>
        <v>66</v>
      </c>
      <c r="AM21" s="6">
        <f t="shared" si="28"/>
        <v>59</v>
      </c>
      <c r="AN21" s="6">
        <f t="shared" si="28"/>
        <v>90</v>
      </c>
      <c r="AO21" s="1"/>
      <c r="AP21" s="1">
        <f t="shared" ref="AP21:BZ21" si="29">100*((AP7-AP11)/AP6)</f>
        <v>75.609756097560975</v>
      </c>
      <c r="AQ21" s="1">
        <f t="shared" si="29"/>
        <v>66.225165562913915</v>
      </c>
      <c r="AR21" s="1">
        <f t="shared" si="29"/>
        <v>82.222222222222214</v>
      </c>
      <c r="AS21" s="1">
        <f t="shared" si="29"/>
        <v>77.464788732394368</v>
      </c>
      <c r="AT21" s="1">
        <f t="shared" si="29"/>
        <v>78.703703703703709</v>
      </c>
      <c r="AU21" s="1">
        <f t="shared" si="29"/>
        <v>70.09345794392523</v>
      </c>
      <c r="AV21" s="1">
        <f t="shared" si="29"/>
        <v>89.473684210526315</v>
      </c>
      <c r="AW21" s="1">
        <f t="shared" si="29"/>
        <v>74.698795180722882</v>
      </c>
      <c r="AX21" s="1">
        <f t="shared" si="29"/>
        <v>69.565217391304344</v>
      </c>
      <c r="AY21" s="1">
        <f t="shared" si="29"/>
        <v>60.784313725490193</v>
      </c>
      <c r="AZ21" s="1">
        <f t="shared" si="29"/>
        <v>72.368421052631575</v>
      </c>
      <c r="BA21" s="1">
        <f t="shared" si="29"/>
        <v>70.09345794392523</v>
      </c>
      <c r="BB21" s="29">
        <f t="shared" si="29"/>
        <v>73.214285714285708</v>
      </c>
      <c r="BC21" s="29">
        <f t="shared" si="29"/>
        <v>72.222222222222214</v>
      </c>
      <c r="BD21" s="1">
        <f t="shared" si="29"/>
        <v>70.833333333333343</v>
      </c>
      <c r="BE21" s="1">
        <f t="shared" si="29"/>
        <v>69.512195121951208</v>
      </c>
      <c r="BF21" s="1">
        <f t="shared" si="29"/>
        <v>78.431372549019613</v>
      </c>
      <c r="BG21" s="1">
        <f t="shared" si="29"/>
        <v>68.627450980392155</v>
      </c>
      <c r="BH21" s="1">
        <f t="shared" si="29"/>
        <v>75.247524752475243</v>
      </c>
      <c r="BI21" s="1">
        <f t="shared" si="29"/>
        <v>64.666666666666657</v>
      </c>
      <c r="BJ21" s="1">
        <f t="shared" si="29"/>
        <v>78.84615384615384</v>
      </c>
      <c r="BK21" s="1">
        <f t="shared" si="29"/>
        <v>73.214285714285708</v>
      </c>
      <c r="BL21" s="29">
        <f t="shared" si="29"/>
        <v>68.085106382978722</v>
      </c>
      <c r="BM21" s="29">
        <f t="shared" si="29"/>
        <v>66.883116883116884</v>
      </c>
      <c r="BN21" s="1">
        <f t="shared" si="29"/>
        <v>71.074380165289256</v>
      </c>
      <c r="BO21" s="1">
        <f t="shared" si="29"/>
        <v>66.92307692307692</v>
      </c>
      <c r="BP21" s="29">
        <f t="shared" si="29"/>
        <v>66.292134831460672</v>
      </c>
      <c r="BQ21" s="29">
        <f t="shared" si="29"/>
        <v>66.037735849056602</v>
      </c>
      <c r="BR21" s="1">
        <f t="shared" si="29"/>
        <v>73.68421052631578</v>
      </c>
      <c r="BS21" s="1">
        <f t="shared" si="29"/>
        <v>59.848484848484851</v>
      </c>
      <c r="BT21" s="1">
        <f t="shared" si="29"/>
        <v>74</v>
      </c>
      <c r="BU21" s="1">
        <f t="shared" si="29"/>
        <v>74.637681159420282</v>
      </c>
      <c r="BV21" s="1">
        <f t="shared" si="29"/>
        <v>75</v>
      </c>
      <c r="BW21" s="1">
        <f t="shared" si="29"/>
        <v>70</v>
      </c>
      <c r="BX21" s="1">
        <f t="shared" si="29"/>
        <v>66.666666666666657</v>
      </c>
      <c r="BY21" s="1">
        <f t="shared" si="29"/>
        <v>48.571428571428569</v>
      </c>
      <c r="BZ21" s="1">
        <f t="shared" si="29"/>
        <v>63.157894736842103</v>
      </c>
      <c r="CA21" s="1">
        <f t="shared" ref="CA21:CG21" si="30">100*((CA7-CA11)/CA6)</f>
        <v>63.02521008403361</v>
      </c>
      <c r="CB21" s="1">
        <f t="shared" si="30"/>
        <v>75.862068965517238</v>
      </c>
      <c r="CC21" s="1">
        <f t="shared" si="30"/>
        <v>72.38095238095238</v>
      </c>
      <c r="CD21" s="1">
        <f t="shared" si="30"/>
        <v>62.913907284768214</v>
      </c>
      <c r="CE21" s="1">
        <f t="shared" si="30"/>
        <v>58.653846153846153</v>
      </c>
      <c r="CF21" s="1">
        <f t="shared" si="30"/>
        <v>80.536912751677846</v>
      </c>
      <c r="CG21" s="1">
        <f t="shared" si="30"/>
        <v>63.636363636363633</v>
      </c>
      <c r="CH21" s="1" t="s">
        <v>4</v>
      </c>
      <c r="CI21" s="6">
        <f t="shared" ref="CI21:CJ23" si="31">CI7-CI11</f>
        <v>56</v>
      </c>
      <c r="CJ21" s="6">
        <f t="shared" si="31"/>
        <v>74</v>
      </c>
      <c r="CK21" s="32" t="str">
        <f t="shared" ref="CK21:CK27" si="32">B21</f>
        <v>k1%</v>
      </c>
      <c r="CL21" s="13"/>
      <c r="CM21" s="13"/>
      <c r="CN21" s="13"/>
      <c r="CO21" s="13"/>
      <c r="CP21" s="32"/>
      <c r="CQ21" s="8">
        <f t="shared" ref="CQ21:CX23" si="33">CQ7-CQ11</f>
        <v>58.5</v>
      </c>
      <c r="CR21" s="8">
        <f t="shared" si="33"/>
        <v>74</v>
      </c>
      <c r="CS21" s="29">
        <f t="shared" si="33"/>
        <v>54</v>
      </c>
      <c r="CT21" s="29">
        <f t="shared" si="33"/>
        <v>71</v>
      </c>
      <c r="CU21" s="30">
        <f t="shared" si="33"/>
        <v>67</v>
      </c>
      <c r="CV21" s="30">
        <f t="shared" si="33"/>
        <v>87</v>
      </c>
      <c r="CW21" s="33">
        <f t="shared" si="33"/>
        <v>54</v>
      </c>
      <c r="CX21" s="33">
        <f t="shared" si="33"/>
        <v>70.5</v>
      </c>
      <c r="CZ21" s="1" t="str">
        <f>DR21</f>
        <v>k1</v>
      </c>
      <c r="DA21" s="8">
        <f t="shared" ref="DA21:DF26" si="34">100*(CQ21/SUM(CQ$21:CQ$26))</f>
        <v>71.341463414634148</v>
      </c>
      <c r="DB21" s="8">
        <f t="shared" si="34"/>
        <v>66.071428571428569</v>
      </c>
      <c r="DC21" s="29">
        <f t="shared" si="34"/>
        <v>73.972602739726028</v>
      </c>
      <c r="DD21" s="29">
        <f t="shared" si="34"/>
        <v>68.59903381642512</v>
      </c>
      <c r="DE21" s="30">
        <f t="shared" si="34"/>
        <v>71.657754010695186</v>
      </c>
      <c r="DF21" s="30">
        <f t="shared" si="34"/>
        <v>66.159695817490487</v>
      </c>
      <c r="DG21" s="33">
        <f t="shared" ref="DG21:DG26" si="35">100*(CW21/SUM(CW$21:CW$26))</f>
        <v>72.483221476510067</v>
      </c>
      <c r="DH21" s="33">
        <f t="shared" ref="DH21:DH26" si="36">100*(CX21/SUM(CX$21:CX$26))</f>
        <v>67.464114832535884</v>
      </c>
      <c r="DI21" s="1"/>
      <c r="DJ21" s="10" t="str">
        <f>CH21</f>
        <v>k1</v>
      </c>
      <c r="DK21" s="10">
        <f>CI21</f>
        <v>56</v>
      </c>
      <c r="DL21" s="10">
        <f t="shared" ref="DL21:DL27" si="37">CJ21</f>
        <v>74</v>
      </c>
      <c r="DM21" s="10">
        <f t="shared" ref="DM21:DP27" si="38">AK21</f>
        <v>54</v>
      </c>
      <c r="DN21" s="10">
        <f t="shared" si="38"/>
        <v>66</v>
      </c>
      <c r="DO21" s="10">
        <f t="shared" si="38"/>
        <v>59</v>
      </c>
      <c r="DP21" s="10">
        <f t="shared" si="38"/>
        <v>90</v>
      </c>
      <c r="DQ21" s="10"/>
      <c r="DR21" s="1" t="str">
        <f>DJ21</f>
        <v>k1</v>
      </c>
      <c r="DS21" s="1">
        <f t="shared" ref="DS21:DX22" si="39">100*(DK21/SUM(DK$21:DK$26))</f>
        <v>70.440251572327043</v>
      </c>
      <c r="DT21" s="1">
        <f t="shared" si="39"/>
        <v>65.198237885462547</v>
      </c>
      <c r="DU21" s="1">
        <f t="shared" si="39"/>
        <v>72.483221476510067</v>
      </c>
      <c r="DV21" s="1">
        <f t="shared" si="39"/>
        <v>69.109947643979055</v>
      </c>
      <c r="DW21" s="1">
        <f t="shared" si="39"/>
        <v>78.145695364238406</v>
      </c>
      <c r="DX21" s="1">
        <f t="shared" si="39"/>
        <v>69.230769230769226</v>
      </c>
      <c r="DZ21" s="1"/>
      <c r="EA21" t="s">
        <v>16</v>
      </c>
      <c r="EB21" s="1">
        <f>100*((EB7-EB11)/EB6)</f>
        <v>51.401869158878498</v>
      </c>
      <c r="EC21" s="1">
        <f>100*((EC7-EC11)/EC6)</f>
        <v>55.172413793103445</v>
      </c>
      <c r="ED21" s="1">
        <f>100*((ED7-ED11)/ED6)</f>
        <v>53.01204819277109</v>
      </c>
      <c r="EE21" s="1"/>
      <c r="EF21" s="1"/>
      <c r="EG21" s="1"/>
      <c r="EH21" s="1"/>
      <c r="EI21" t="str">
        <f t="shared" si="12"/>
        <v xml:space="preserve"> </v>
      </c>
      <c r="EJ21" t="s">
        <v>206</v>
      </c>
      <c r="EM21" t="s">
        <v>390</v>
      </c>
      <c r="EN21" t="s">
        <v>494</v>
      </c>
      <c r="ET21" t="s">
        <v>494</v>
      </c>
      <c r="EU21" t="str">
        <f t="shared" si="13"/>
        <v xml:space="preserve"> </v>
      </c>
      <c r="EV21" t="s">
        <v>217</v>
      </c>
      <c r="EY21" t="s">
        <v>722</v>
      </c>
      <c r="FF21" t="s">
        <v>499</v>
      </c>
      <c r="FG21" t="str">
        <f t="shared" si="14"/>
        <v xml:space="preserve"> </v>
      </c>
      <c r="FH21" s="20" t="s">
        <v>557</v>
      </c>
      <c r="FI21" s="20"/>
      <c r="FJ21" s="20"/>
      <c r="FK21" s="20" t="s">
        <v>720</v>
      </c>
      <c r="FL21" s="20"/>
      <c r="FM21" s="20"/>
      <c r="FN21" s="20"/>
      <c r="FO21" s="20"/>
      <c r="FP21" s="20"/>
      <c r="FQ21" s="20"/>
      <c r="FR21" s="20" t="s">
        <v>538</v>
      </c>
      <c r="FT21" s="3">
        <v>18</v>
      </c>
      <c r="FU21" s="3" t="s">
        <v>389</v>
      </c>
      <c r="FV21" s="42" t="s">
        <v>734</v>
      </c>
      <c r="FW21" s="40"/>
      <c r="FX21" s="40" t="s">
        <v>734</v>
      </c>
      <c r="FY21" s="40"/>
      <c r="FZ21" s="3">
        <v>18</v>
      </c>
      <c r="GA21" s="3" t="s">
        <v>534</v>
      </c>
      <c r="GB21" s="42" t="s">
        <v>734</v>
      </c>
      <c r="GC21" s="40"/>
      <c r="GD21" s="40" t="s">
        <v>734</v>
      </c>
      <c r="GE21" s="40"/>
      <c r="GF21" s="3">
        <v>58</v>
      </c>
      <c r="GG21" s="3" t="s">
        <v>436</v>
      </c>
      <c r="GH21" s="42" t="s">
        <v>734</v>
      </c>
      <c r="GI21" s="40"/>
      <c r="GJ21" s="40"/>
      <c r="GK21" s="3"/>
      <c r="GL21" s="3"/>
      <c r="GM21" s="26" t="s">
        <v>750</v>
      </c>
      <c r="GN21" s="26"/>
      <c r="GO21" s="26"/>
      <c r="GP21" s="26"/>
      <c r="GQ21" s="26"/>
    </row>
    <row r="22" spans="2:199" ht="15" customHeight="1" x14ac:dyDescent="0.25">
      <c r="B22" t="s">
        <v>17</v>
      </c>
      <c r="C22" s="1">
        <f t="shared" ref="C22:T22" si="40">100*((C8-C12)/C6)</f>
        <v>5.4545454545454541</v>
      </c>
      <c r="D22" s="1">
        <f t="shared" si="40"/>
        <v>0.67114093959731547</v>
      </c>
      <c r="E22" s="1">
        <f t="shared" si="40"/>
        <v>0</v>
      </c>
      <c r="F22" s="1">
        <f t="shared" si="40"/>
        <v>0</v>
      </c>
      <c r="G22" s="1">
        <f t="shared" si="40"/>
        <v>4.8780487804878048</v>
      </c>
      <c r="H22" s="1">
        <f t="shared" si="40"/>
        <v>1.8691588785046727</v>
      </c>
      <c r="I22" s="1">
        <f t="shared" si="40"/>
        <v>5.384615384615385</v>
      </c>
      <c r="J22" s="1">
        <f t="shared" si="40"/>
        <v>0.64516129032258063</v>
      </c>
      <c r="K22" s="1">
        <f t="shared" si="40"/>
        <v>5.8823529411764701</v>
      </c>
      <c r="L22" s="1">
        <f t="shared" si="40"/>
        <v>1.1494252873563218</v>
      </c>
      <c r="M22" s="1">
        <f t="shared" si="40"/>
        <v>3.0303030303030303</v>
      </c>
      <c r="N22" s="1">
        <f t="shared" si="40"/>
        <v>0</v>
      </c>
      <c r="O22" s="1">
        <f t="shared" si="40"/>
        <v>0</v>
      </c>
      <c r="P22" s="1">
        <f t="shared" si="40"/>
        <v>2.7027027027027026</v>
      </c>
      <c r="Q22" s="1">
        <f t="shared" si="40"/>
        <v>4.395604395604396</v>
      </c>
      <c r="R22" s="1">
        <f t="shared" si="40"/>
        <v>3.7037037037037033</v>
      </c>
      <c r="S22" s="1">
        <f t="shared" si="40"/>
        <v>3.3333333333333335</v>
      </c>
      <c r="T22" s="1">
        <f t="shared" si="40"/>
        <v>1.7241379310344827</v>
      </c>
      <c r="U22" s="1"/>
      <c r="V22" s="1">
        <f t="shared" ref="V22:AI22" si="41">100*((V8-V12)/V6)</f>
        <v>2.9411764705882351</v>
      </c>
      <c r="W22" s="1">
        <f t="shared" si="41"/>
        <v>1.1904761904761905</v>
      </c>
      <c r="X22" s="1">
        <f t="shared" si="41"/>
        <v>4</v>
      </c>
      <c r="Y22" s="1">
        <f t="shared" si="41"/>
        <v>1.5625</v>
      </c>
      <c r="Z22" s="1">
        <f t="shared" si="41"/>
        <v>6.25</v>
      </c>
      <c r="AA22" s="1">
        <f t="shared" si="41"/>
        <v>4.7619047619047619</v>
      </c>
      <c r="AB22" s="1">
        <f t="shared" si="41"/>
        <v>2.5</v>
      </c>
      <c r="AC22" s="1">
        <f t="shared" si="41"/>
        <v>1.0471204188481675</v>
      </c>
      <c r="AD22" s="1">
        <f t="shared" si="41"/>
        <v>4.6153846153846159</v>
      </c>
      <c r="AE22" s="1">
        <f t="shared" si="41"/>
        <v>1.2048192771084338</v>
      </c>
      <c r="AF22" s="1">
        <f t="shared" si="41"/>
        <v>2.8037383177570092</v>
      </c>
      <c r="AG22" s="1">
        <f t="shared" si="41"/>
        <v>1.680672268907563</v>
      </c>
      <c r="AH22" s="1">
        <f t="shared" si="41"/>
        <v>0</v>
      </c>
      <c r="AI22" s="1">
        <f t="shared" si="41"/>
        <v>3.5714285714285712</v>
      </c>
      <c r="AJ22" s="1"/>
      <c r="AK22" s="6">
        <f t="shared" si="28"/>
        <v>1</v>
      </c>
      <c r="AL22" s="6">
        <f t="shared" si="28"/>
        <v>1</v>
      </c>
      <c r="AM22" s="6">
        <f t="shared" si="28"/>
        <v>3.5</v>
      </c>
      <c r="AN22" s="6">
        <f t="shared" si="28"/>
        <v>1</v>
      </c>
      <c r="AO22" s="1"/>
      <c r="AP22" s="1">
        <f t="shared" ref="AP22:BZ22" si="42">100*((AP8-AP12)/AP6)</f>
        <v>2.4390243902439024</v>
      </c>
      <c r="AQ22" s="1">
        <f t="shared" si="42"/>
        <v>1.3245033112582782</v>
      </c>
      <c r="AR22" s="1">
        <f t="shared" si="42"/>
        <v>4.4444444444444446</v>
      </c>
      <c r="AS22" s="1">
        <f t="shared" si="42"/>
        <v>1.4084507042253522</v>
      </c>
      <c r="AT22" s="1">
        <f t="shared" si="42"/>
        <v>3.7037037037037033</v>
      </c>
      <c r="AU22" s="1">
        <f t="shared" si="42"/>
        <v>1.8691588785046727</v>
      </c>
      <c r="AV22" s="1">
        <f t="shared" si="42"/>
        <v>0</v>
      </c>
      <c r="AW22" s="1">
        <f t="shared" si="42"/>
        <v>1.2048192771084338</v>
      </c>
      <c r="AX22" s="1">
        <f t="shared" si="42"/>
        <v>1.4492753623188406</v>
      </c>
      <c r="AY22" s="1">
        <f t="shared" si="42"/>
        <v>1.9607843137254901</v>
      </c>
      <c r="AZ22" s="1">
        <f t="shared" si="42"/>
        <v>3.9473684210526314</v>
      </c>
      <c r="BA22" s="1">
        <f t="shared" si="42"/>
        <v>1.8691588785046727</v>
      </c>
      <c r="BB22" s="1">
        <f t="shared" si="42"/>
        <v>0.89285714285714279</v>
      </c>
      <c r="BC22" s="1">
        <f t="shared" si="42"/>
        <v>2.083333333333333</v>
      </c>
      <c r="BD22" s="1">
        <f t="shared" si="42"/>
        <v>5</v>
      </c>
      <c r="BE22" s="1">
        <f t="shared" si="42"/>
        <v>0.6097560975609756</v>
      </c>
      <c r="BF22" s="1">
        <f t="shared" si="42"/>
        <v>2.9411764705882351</v>
      </c>
      <c r="BG22" s="1">
        <f t="shared" si="42"/>
        <v>0.98039215686274506</v>
      </c>
      <c r="BH22" s="1">
        <f t="shared" si="42"/>
        <v>4.9504950495049505</v>
      </c>
      <c r="BI22" s="1">
        <f t="shared" si="42"/>
        <v>4.666666666666667</v>
      </c>
      <c r="BJ22" s="1">
        <f t="shared" si="42"/>
        <v>0.96153846153846156</v>
      </c>
      <c r="BK22" s="1">
        <f t="shared" si="42"/>
        <v>0.89285714285714279</v>
      </c>
      <c r="BL22" s="1">
        <f t="shared" si="42"/>
        <v>0</v>
      </c>
      <c r="BM22" s="1">
        <f t="shared" si="42"/>
        <v>1.2987012987012987</v>
      </c>
      <c r="BN22" s="1">
        <f t="shared" si="42"/>
        <v>3.3057851239669422</v>
      </c>
      <c r="BO22" s="1">
        <f t="shared" si="42"/>
        <v>0</v>
      </c>
      <c r="BP22" s="1">
        <f t="shared" si="42"/>
        <v>3.3707865168539324</v>
      </c>
      <c r="BQ22" s="1">
        <f t="shared" si="42"/>
        <v>1.8867924528301887</v>
      </c>
      <c r="BR22" s="1">
        <f t="shared" si="42"/>
        <v>0</v>
      </c>
      <c r="BS22" s="1">
        <f t="shared" si="42"/>
        <v>0.75757575757575757</v>
      </c>
      <c r="BT22" s="1">
        <f t="shared" si="42"/>
        <v>2</v>
      </c>
      <c r="BU22" s="1">
        <f t="shared" si="42"/>
        <v>0.72463768115942029</v>
      </c>
      <c r="BV22" s="1">
        <f t="shared" si="42"/>
        <v>5.8823529411764701</v>
      </c>
      <c r="BW22" s="1">
        <f t="shared" si="42"/>
        <v>2</v>
      </c>
      <c r="BX22" s="1">
        <f t="shared" si="42"/>
        <v>6.666666666666667</v>
      </c>
      <c r="BY22" s="1">
        <f t="shared" si="42"/>
        <v>14.285714285714285</v>
      </c>
      <c r="BZ22" s="1">
        <f t="shared" si="42"/>
        <v>3.5087719298245612</v>
      </c>
      <c r="CA22" s="1">
        <f t="shared" ref="CA22:CG22" si="43">100*((CA8-CA12)/CA6)</f>
        <v>1.680672268907563</v>
      </c>
      <c r="CB22" s="1">
        <f t="shared" si="43"/>
        <v>5.1724137931034484</v>
      </c>
      <c r="CC22" s="1">
        <f t="shared" si="43"/>
        <v>3.8095238095238098</v>
      </c>
      <c r="CD22" s="1">
        <f t="shared" si="43"/>
        <v>3.9735099337748347</v>
      </c>
      <c r="CE22" s="1">
        <f t="shared" si="43"/>
        <v>3.8461538461538463</v>
      </c>
      <c r="CF22" s="1">
        <f t="shared" si="43"/>
        <v>2.0134228187919461</v>
      </c>
      <c r="CG22" s="1">
        <f t="shared" si="43"/>
        <v>2.0202020202020203</v>
      </c>
      <c r="CH22" s="1" t="s">
        <v>5</v>
      </c>
      <c r="CI22" s="6">
        <f t="shared" si="31"/>
        <v>2</v>
      </c>
      <c r="CJ22" s="6">
        <f t="shared" si="31"/>
        <v>1</v>
      </c>
      <c r="CK22" s="32" t="str">
        <f t="shared" si="32"/>
        <v>k2%</v>
      </c>
      <c r="CL22" s="14"/>
      <c r="CM22" s="13"/>
      <c r="CN22" s="14"/>
      <c r="CO22" s="14"/>
      <c r="CP22" s="32"/>
      <c r="CQ22" s="8">
        <f t="shared" si="33"/>
        <v>2</v>
      </c>
      <c r="CR22" s="8">
        <f t="shared" si="33"/>
        <v>1</v>
      </c>
      <c r="CS22" s="29">
        <f t="shared" si="33"/>
        <v>1.5</v>
      </c>
      <c r="CT22" s="29">
        <f t="shared" si="33"/>
        <v>1</v>
      </c>
      <c r="CU22" s="30">
        <f t="shared" si="33"/>
        <v>3</v>
      </c>
      <c r="CV22" s="30">
        <f t="shared" si="33"/>
        <v>1.5</v>
      </c>
      <c r="CW22" s="33">
        <f t="shared" si="33"/>
        <v>2</v>
      </c>
      <c r="CX22" s="33">
        <f t="shared" si="33"/>
        <v>1</v>
      </c>
      <c r="CZ22" s="1" t="str">
        <f t="shared" ref="CZ22:CZ27" si="44">DR22</f>
        <v>k2</v>
      </c>
      <c r="DA22" s="8">
        <f t="shared" si="34"/>
        <v>2.4390243902439024</v>
      </c>
      <c r="DB22" s="8">
        <f t="shared" si="34"/>
        <v>0.89285714285714279</v>
      </c>
      <c r="DC22" s="29">
        <f t="shared" si="34"/>
        <v>2.054794520547945</v>
      </c>
      <c r="DD22" s="29">
        <f t="shared" si="34"/>
        <v>0.96618357487922701</v>
      </c>
      <c r="DE22" s="30">
        <f t="shared" si="34"/>
        <v>3.2085561497326207</v>
      </c>
      <c r="DF22" s="30">
        <f t="shared" si="34"/>
        <v>1.1406844106463878</v>
      </c>
      <c r="DG22" s="33">
        <f t="shared" si="35"/>
        <v>2.6845637583892619</v>
      </c>
      <c r="DH22" s="33">
        <f t="shared" si="36"/>
        <v>0.9569377990430622</v>
      </c>
      <c r="DI22" s="32"/>
      <c r="DJ22" s="10" t="str">
        <f t="shared" ref="DJ22:DJ27" si="45">CH22</f>
        <v>k2</v>
      </c>
      <c r="DK22" s="10">
        <f t="shared" ref="DK22:DK27" si="46">CI22</f>
        <v>2</v>
      </c>
      <c r="DL22" s="10">
        <f t="shared" si="37"/>
        <v>1</v>
      </c>
      <c r="DM22" s="10">
        <f t="shared" si="38"/>
        <v>1</v>
      </c>
      <c r="DN22" s="10">
        <f t="shared" si="38"/>
        <v>1</v>
      </c>
      <c r="DO22" s="10">
        <f t="shared" si="38"/>
        <v>3.5</v>
      </c>
      <c r="DP22" s="10">
        <f t="shared" si="38"/>
        <v>1</v>
      </c>
      <c r="DQ22" s="10"/>
      <c r="DR22" s="1" t="str">
        <f t="shared" ref="DR22:DR27" si="47">DJ22</f>
        <v>k2</v>
      </c>
      <c r="DS22" s="1">
        <f t="shared" si="39"/>
        <v>2.5157232704402519</v>
      </c>
      <c r="DT22" s="1">
        <f t="shared" si="39"/>
        <v>0.88105726872246704</v>
      </c>
      <c r="DU22" s="1">
        <f t="shared" si="39"/>
        <v>1.3422818791946309</v>
      </c>
      <c r="DV22" s="1">
        <f t="shared" si="39"/>
        <v>1.0471204188481675</v>
      </c>
      <c r="DW22" s="1">
        <f t="shared" si="39"/>
        <v>4.6357615894039732</v>
      </c>
      <c r="DX22" s="1">
        <f t="shared" si="39"/>
        <v>0.76923076923076927</v>
      </c>
      <c r="DZ22" s="1"/>
      <c r="EA22" t="s">
        <v>17</v>
      </c>
      <c r="EB22" s="1">
        <f>100*((EB8-EB12)/EB6)</f>
        <v>7.9439252336448591</v>
      </c>
      <c r="EC22" s="1">
        <f>100*((EC8-EC12)/EC6)</f>
        <v>4.3103448275862073</v>
      </c>
      <c r="ED22" s="1">
        <f>100*((ED8-ED12)/ED6)</f>
        <v>5.4216867469879517</v>
      </c>
      <c r="EE22" s="1"/>
      <c r="EF22" s="1"/>
      <c r="EG22" s="1"/>
      <c r="EH22" s="1"/>
      <c r="EI22" t="str">
        <f t="shared" si="12"/>
        <v xml:space="preserve"> </v>
      </c>
      <c r="EJ22" t="s">
        <v>207</v>
      </c>
      <c r="EM22" t="s">
        <v>731</v>
      </c>
      <c r="EN22" t="s">
        <v>650</v>
      </c>
      <c r="ET22" t="s">
        <v>650</v>
      </c>
      <c r="EU22" t="str">
        <f t="shared" si="13"/>
        <v xml:space="preserve"> </v>
      </c>
      <c r="EV22" t="s">
        <v>221</v>
      </c>
      <c r="EY22" t="s">
        <v>726</v>
      </c>
      <c r="FF22" t="s">
        <v>428</v>
      </c>
      <c r="FG22" t="str">
        <f t="shared" si="14"/>
        <v xml:space="preserve"> </v>
      </c>
      <c r="FH22" s="20" t="s">
        <v>558</v>
      </c>
      <c r="FI22" s="20"/>
      <c r="FJ22" s="20"/>
      <c r="FK22" s="20" t="s">
        <v>392</v>
      </c>
      <c r="FL22" s="20"/>
      <c r="FM22" s="20"/>
      <c r="FN22" s="20"/>
      <c r="FO22" s="20"/>
      <c r="FP22" s="20"/>
      <c r="FQ22" s="20"/>
      <c r="FR22" s="20" t="s">
        <v>494</v>
      </c>
      <c r="FT22" s="3">
        <v>19</v>
      </c>
      <c r="FU22" s="3" t="s">
        <v>717</v>
      </c>
      <c r="FV22" s="42"/>
      <c r="FW22" s="40"/>
      <c r="FX22" s="40" t="s">
        <v>734</v>
      </c>
      <c r="FY22" s="40"/>
      <c r="FZ22" s="3">
        <v>19</v>
      </c>
      <c r="GA22" s="3" t="s">
        <v>535</v>
      </c>
      <c r="GB22" s="42" t="s">
        <v>734</v>
      </c>
      <c r="GC22" s="40" t="s">
        <v>734</v>
      </c>
      <c r="GD22" s="40" t="s">
        <v>734</v>
      </c>
      <c r="GE22" s="40"/>
      <c r="GF22" s="3">
        <v>59</v>
      </c>
      <c r="GG22" s="3" t="s">
        <v>361</v>
      </c>
      <c r="GH22" s="42" t="s">
        <v>734</v>
      </c>
      <c r="GI22" s="40"/>
      <c r="GJ22" s="40"/>
      <c r="GK22" s="3"/>
      <c r="GL22" s="3"/>
      <c r="GM22" s="26" t="s">
        <v>746</v>
      </c>
      <c r="GN22" s="26"/>
      <c r="GO22" s="26"/>
      <c r="GP22" s="26"/>
      <c r="GQ22" s="26"/>
    </row>
    <row r="23" spans="2:199" ht="15" customHeight="1" x14ac:dyDescent="0.25">
      <c r="B23" t="s">
        <v>18</v>
      </c>
      <c r="C23" s="1">
        <f t="shared" ref="C23:T23" si="48">100*((C9-C13)/C6)</f>
        <v>1.8181818181818181</v>
      </c>
      <c r="D23" s="1">
        <f t="shared" si="48"/>
        <v>12.751677852348994</v>
      </c>
      <c r="E23" s="1">
        <f t="shared" si="48"/>
        <v>0</v>
      </c>
      <c r="F23" s="1">
        <f t="shared" si="48"/>
        <v>9.5238095238095237</v>
      </c>
      <c r="G23" s="1">
        <f t="shared" si="48"/>
        <v>6.0975609756097562</v>
      </c>
      <c r="H23" s="1">
        <f t="shared" si="48"/>
        <v>10.2803738317757</v>
      </c>
      <c r="I23" s="1">
        <f t="shared" si="48"/>
        <v>11.538461538461538</v>
      </c>
      <c r="J23" s="1">
        <f t="shared" si="48"/>
        <v>11.612903225806452</v>
      </c>
      <c r="K23" s="1">
        <f t="shared" si="48"/>
        <v>2.9411764705882351</v>
      </c>
      <c r="L23" s="1">
        <f t="shared" si="48"/>
        <v>13.218390804597702</v>
      </c>
      <c r="M23" s="1">
        <f t="shared" si="48"/>
        <v>4.5454545454545459</v>
      </c>
      <c r="N23" s="1">
        <f t="shared" si="48"/>
        <v>12.030075187969924</v>
      </c>
      <c r="O23" s="1">
        <f t="shared" si="48"/>
        <v>0</v>
      </c>
      <c r="P23" s="1">
        <f t="shared" si="48"/>
        <v>8.1081081081081088</v>
      </c>
      <c r="Q23" s="1">
        <f t="shared" si="48"/>
        <v>5.4945054945054945</v>
      </c>
      <c r="R23" s="1">
        <f t="shared" si="48"/>
        <v>5.5555555555555554</v>
      </c>
      <c r="S23" s="1">
        <f t="shared" si="48"/>
        <v>12.222222222222221</v>
      </c>
      <c r="T23" s="1">
        <f t="shared" si="48"/>
        <v>13.793103448275861</v>
      </c>
      <c r="U23" s="1"/>
      <c r="V23" s="1">
        <f t="shared" ref="V23:AI23" si="49">100*((V9-V13)/V6)</f>
        <v>0</v>
      </c>
      <c r="W23" s="1">
        <f t="shared" si="49"/>
        <v>11.904761904761903</v>
      </c>
      <c r="X23" s="1">
        <f t="shared" si="49"/>
        <v>0</v>
      </c>
      <c r="Y23" s="1">
        <f t="shared" si="49"/>
        <v>6.25</v>
      </c>
      <c r="Z23" s="1">
        <f t="shared" si="49"/>
        <v>0</v>
      </c>
      <c r="AA23" s="1">
        <f t="shared" si="49"/>
        <v>17.857142857142858</v>
      </c>
      <c r="AB23" s="1">
        <f t="shared" si="49"/>
        <v>11.25</v>
      </c>
      <c r="AC23" s="1">
        <f t="shared" si="49"/>
        <v>16.230366492146597</v>
      </c>
      <c r="AD23" s="1">
        <f t="shared" si="49"/>
        <v>9.2307692307692317</v>
      </c>
      <c r="AE23" s="1">
        <f t="shared" si="49"/>
        <v>16.867469879518072</v>
      </c>
      <c r="AF23" s="1">
        <f t="shared" si="49"/>
        <v>7.4766355140186906</v>
      </c>
      <c r="AG23" s="1">
        <f t="shared" si="49"/>
        <v>14.285714285714285</v>
      </c>
      <c r="AH23" s="1">
        <f t="shared" si="49"/>
        <v>0</v>
      </c>
      <c r="AI23" s="1">
        <f t="shared" si="49"/>
        <v>15</v>
      </c>
      <c r="AJ23" s="1"/>
      <c r="AK23" s="6">
        <v>0</v>
      </c>
      <c r="AL23" s="6">
        <f>AL9-AL13</f>
        <v>15</v>
      </c>
      <c r="AM23" s="6">
        <f>AM9-AM13</f>
        <v>3</v>
      </c>
      <c r="AN23" s="6">
        <f>AN9-AN13</f>
        <v>13</v>
      </c>
      <c r="AO23" s="1"/>
      <c r="AP23" s="1">
        <f t="shared" ref="AP23:BZ23" si="50">100*((AP9-AP13)/AP6)</f>
        <v>4.8780487804878048</v>
      </c>
      <c r="AQ23" s="1">
        <f t="shared" si="50"/>
        <v>17.880794701986755</v>
      </c>
      <c r="AR23" s="1">
        <f t="shared" si="50"/>
        <v>8.8888888888888893</v>
      </c>
      <c r="AS23" s="1">
        <f t="shared" si="50"/>
        <v>14.084507042253522</v>
      </c>
      <c r="AT23" s="1">
        <f t="shared" si="50"/>
        <v>3.7037037037037033</v>
      </c>
      <c r="AU23" s="1">
        <f t="shared" si="50"/>
        <v>14.018691588785046</v>
      </c>
      <c r="AV23" s="1">
        <f t="shared" si="50"/>
        <v>0</v>
      </c>
      <c r="AW23" s="1">
        <f t="shared" si="50"/>
        <v>15.66265060240964</v>
      </c>
      <c r="AX23" s="1">
        <f t="shared" si="50"/>
        <v>8.695652173913043</v>
      </c>
      <c r="AY23" s="1">
        <f t="shared" si="50"/>
        <v>17.647058823529413</v>
      </c>
      <c r="AZ23" s="1">
        <f t="shared" si="50"/>
        <v>10.526315789473683</v>
      </c>
      <c r="BA23" s="1">
        <f t="shared" si="50"/>
        <v>12.149532710280374</v>
      </c>
      <c r="BB23" s="10">
        <f t="shared" si="50"/>
        <v>13.392857142857142</v>
      </c>
      <c r="BC23" s="10">
        <f t="shared" si="50"/>
        <v>12.5</v>
      </c>
      <c r="BD23" s="1">
        <f t="shared" si="50"/>
        <v>15</v>
      </c>
      <c r="BE23" s="1">
        <f t="shared" si="50"/>
        <v>16.463414634146343</v>
      </c>
      <c r="BF23" s="1">
        <f t="shared" si="50"/>
        <v>3.9215686274509802</v>
      </c>
      <c r="BG23" s="1">
        <f t="shared" si="50"/>
        <v>5.8823529411764701</v>
      </c>
      <c r="BH23" s="1">
        <f t="shared" si="50"/>
        <v>9.9009900990099009</v>
      </c>
      <c r="BI23" s="1">
        <f t="shared" si="50"/>
        <v>15.333333333333332</v>
      </c>
      <c r="BJ23" s="1">
        <f t="shared" si="50"/>
        <v>9.6153846153846168</v>
      </c>
      <c r="BK23" s="1">
        <f t="shared" si="50"/>
        <v>12.5</v>
      </c>
      <c r="BL23" s="31">
        <f t="shared" si="50"/>
        <v>6.3829787234042552</v>
      </c>
      <c r="BM23" s="31">
        <f t="shared" si="50"/>
        <v>12.337662337662337</v>
      </c>
      <c r="BN23" s="1">
        <f t="shared" si="50"/>
        <v>9.9173553719008272</v>
      </c>
      <c r="BO23" s="1">
        <f t="shared" si="50"/>
        <v>16.923076923076923</v>
      </c>
      <c r="BP23" s="31">
        <f t="shared" si="50"/>
        <v>11.235955056179774</v>
      </c>
      <c r="BQ23" s="31">
        <f t="shared" si="50"/>
        <v>9.433962264150944</v>
      </c>
      <c r="BR23" s="1">
        <f t="shared" si="50"/>
        <v>8.7719298245614024</v>
      </c>
      <c r="BS23" s="1">
        <f t="shared" si="50"/>
        <v>15.151515151515152</v>
      </c>
      <c r="BT23" s="1">
        <f t="shared" si="50"/>
        <v>14.000000000000002</v>
      </c>
      <c r="BU23" s="1">
        <f t="shared" si="50"/>
        <v>9.4202898550724647</v>
      </c>
      <c r="BV23" s="1">
        <f t="shared" si="50"/>
        <v>7.3529411764705888</v>
      </c>
      <c r="BW23" s="1">
        <f t="shared" si="50"/>
        <v>12</v>
      </c>
      <c r="BX23" s="1">
        <f t="shared" si="50"/>
        <v>13.333333333333334</v>
      </c>
      <c r="BY23" s="1">
        <f t="shared" si="50"/>
        <v>20</v>
      </c>
      <c r="BZ23" s="31">
        <f t="shared" si="50"/>
        <v>8.7719298245614024</v>
      </c>
      <c r="CA23" s="31">
        <f t="shared" ref="CA23:CG23" si="51">100*((CA9-CA13)/CA6)</f>
        <v>12.605042016806722</v>
      </c>
      <c r="CB23" s="1">
        <f t="shared" si="51"/>
        <v>3.4482758620689653</v>
      </c>
      <c r="CC23" s="1">
        <f t="shared" si="51"/>
        <v>4.7619047619047619</v>
      </c>
      <c r="CD23" s="1">
        <f t="shared" si="51"/>
        <v>12.582781456953644</v>
      </c>
      <c r="CE23" s="1">
        <f t="shared" si="51"/>
        <v>20.192307692307693</v>
      </c>
      <c r="CF23" s="1">
        <f t="shared" si="51"/>
        <v>6.0402684563758395</v>
      </c>
      <c r="CG23" s="1">
        <f t="shared" si="51"/>
        <v>14.14141414141414</v>
      </c>
      <c r="CH23" s="1" t="s">
        <v>6</v>
      </c>
      <c r="CI23" s="6">
        <f t="shared" si="31"/>
        <v>6.5</v>
      </c>
      <c r="CJ23" s="6">
        <f t="shared" si="31"/>
        <v>13.5</v>
      </c>
      <c r="CK23" s="32" t="str">
        <f t="shared" si="32"/>
        <v>awl%</v>
      </c>
      <c r="CL23" s="14"/>
      <c r="CM23" s="13"/>
      <c r="CN23" s="14"/>
      <c r="CO23" s="14"/>
      <c r="CP23" s="32"/>
      <c r="CQ23" s="8">
        <f t="shared" si="33"/>
        <v>6.5</v>
      </c>
      <c r="CR23" s="8">
        <f t="shared" si="33"/>
        <v>14</v>
      </c>
      <c r="CS23" s="29">
        <f t="shared" si="33"/>
        <v>2</v>
      </c>
      <c r="CT23" s="29">
        <f t="shared" si="33"/>
        <v>11</v>
      </c>
      <c r="CU23" s="30">
        <f t="shared" si="33"/>
        <v>8</v>
      </c>
      <c r="CV23" s="30">
        <f t="shared" si="33"/>
        <v>17</v>
      </c>
      <c r="CW23" s="33">
        <f t="shared" si="33"/>
        <v>4.5</v>
      </c>
      <c r="CX23" s="33">
        <f t="shared" si="33"/>
        <v>12</v>
      </c>
      <c r="CZ23" s="1" t="str">
        <f t="shared" si="44"/>
        <v>awl</v>
      </c>
      <c r="DA23" s="8">
        <f t="shared" si="34"/>
        <v>7.9268292682926829</v>
      </c>
      <c r="DB23" s="8">
        <f t="shared" si="34"/>
        <v>12.5</v>
      </c>
      <c r="DC23" s="29">
        <f t="shared" si="34"/>
        <v>2.7397260273972601</v>
      </c>
      <c r="DD23" s="29">
        <f t="shared" si="34"/>
        <v>10.628019323671497</v>
      </c>
      <c r="DE23" s="30">
        <f t="shared" si="34"/>
        <v>8.5561497326203195</v>
      </c>
      <c r="DF23" s="30">
        <f t="shared" si="34"/>
        <v>12.927756653992395</v>
      </c>
      <c r="DG23" s="33">
        <f t="shared" si="35"/>
        <v>6.0402684563758395</v>
      </c>
      <c r="DH23" s="33">
        <f>100*(CX23/SUM(CX$21:CX$26))</f>
        <v>11.483253588516746</v>
      </c>
      <c r="DI23" s="32"/>
      <c r="DJ23" s="10" t="str">
        <f t="shared" si="45"/>
        <v>awl</v>
      </c>
      <c r="DK23" s="10">
        <f t="shared" si="46"/>
        <v>6.5</v>
      </c>
      <c r="DL23" s="10">
        <f t="shared" si="37"/>
        <v>13.5</v>
      </c>
      <c r="DM23" s="10">
        <f t="shared" si="38"/>
        <v>0</v>
      </c>
      <c r="DN23" s="10">
        <f t="shared" si="38"/>
        <v>15</v>
      </c>
      <c r="DO23" s="10">
        <f t="shared" si="38"/>
        <v>3</v>
      </c>
      <c r="DP23" s="10">
        <f t="shared" si="38"/>
        <v>13</v>
      </c>
      <c r="DQ23" s="10"/>
      <c r="DR23" s="1" t="str">
        <f t="shared" si="47"/>
        <v>awl</v>
      </c>
      <c r="DS23" s="1">
        <f t="shared" ref="DS23:DT26" si="52">100*(DK23/SUM(DK$21:DK$26))</f>
        <v>8.1761006289308167</v>
      </c>
      <c r="DT23" s="1">
        <f t="shared" si="52"/>
        <v>11.894273127753303</v>
      </c>
      <c r="DU23" s="1"/>
      <c r="DV23" s="1">
        <f t="shared" ref="DV23:DX26" si="53">100*(DN23/SUM(DN$21:DN$26))</f>
        <v>15.706806282722512</v>
      </c>
      <c r="DW23" s="1">
        <f t="shared" si="53"/>
        <v>3.9735099337748347</v>
      </c>
      <c r="DX23" s="1">
        <f t="shared" si="53"/>
        <v>10</v>
      </c>
      <c r="DZ23" s="1"/>
      <c r="EA23" t="s">
        <v>18</v>
      </c>
      <c r="EB23" s="1">
        <f>100*((EB9-EB13)/EB6)</f>
        <v>13.551401869158877</v>
      </c>
      <c r="EC23" s="1">
        <f>100*((EC9-EC13)/EC6)</f>
        <v>16.379310344827587</v>
      </c>
      <c r="ED23" s="1">
        <f>100*((ED9-ED13)/ED6)</f>
        <v>15.060240963855422</v>
      </c>
      <c r="EE23" s="1"/>
      <c r="EF23" s="1"/>
      <c r="EG23" s="1"/>
      <c r="EH23" s="1"/>
      <c r="EI23" t="str">
        <f t="shared" si="12"/>
        <v xml:space="preserve"> </v>
      </c>
      <c r="EJ23" t="s">
        <v>112</v>
      </c>
      <c r="EM23" t="s">
        <v>391</v>
      </c>
      <c r="EN23" t="s">
        <v>670</v>
      </c>
      <c r="ET23" t="s">
        <v>670</v>
      </c>
      <c r="EU23" t="str">
        <f t="shared" si="13"/>
        <v xml:space="preserve"> </v>
      </c>
      <c r="EV23" t="s">
        <v>226</v>
      </c>
      <c r="EY23" t="s">
        <v>398</v>
      </c>
      <c r="FF23" t="s">
        <v>429</v>
      </c>
      <c r="FG23" t="str">
        <f t="shared" si="14"/>
        <v xml:space="preserve"> </v>
      </c>
      <c r="FH23" s="20" t="s">
        <v>439</v>
      </c>
      <c r="FI23" s="20"/>
      <c r="FJ23" s="20"/>
      <c r="FK23" s="20" t="s">
        <v>393</v>
      </c>
      <c r="FL23" s="20"/>
      <c r="FM23" s="20"/>
      <c r="FN23" s="20"/>
      <c r="FO23" s="20"/>
      <c r="FP23" s="20"/>
      <c r="FQ23" s="20"/>
      <c r="FR23" s="20" t="s">
        <v>539</v>
      </c>
      <c r="FT23" s="3">
        <v>20</v>
      </c>
      <c r="FU23" s="3" t="s">
        <v>390</v>
      </c>
      <c r="FV23" s="42" t="s">
        <v>734</v>
      </c>
      <c r="FW23" s="40"/>
      <c r="FX23" s="40"/>
      <c r="FY23" s="40"/>
      <c r="FZ23" s="3">
        <v>20</v>
      </c>
      <c r="GA23" s="3" t="s">
        <v>493</v>
      </c>
      <c r="GB23" s="42" t="s">
        <v>734</v>
      </c>
      <c r="GC23" s="40" t="s">
        <v>734</v>
      </c>
      <c r="GD23" s="40" t="s">
        <v>734</v>
      </c>
      <c r="GE23" s="40"/>
      <c r="GF23" s="3">
        <v>60</v>
      </c>
      <c r="GG23" s="3" t="s">
        <v>695</v>
      </c>
      <c r="GH23" s="42"/>
      <c r="GI23" s="40" t="s">
        <v>734</v>
      </c>
      <c r="GJ23" s="40"/>
      <c r="GK23" s="3"/>
      <c r="GL23" s="3">
        <v>1</v>
      </c>
      <c r="GM23" s="20" t="s">
        <v>564</v>
      </c>
      <c r="GN23" t="s">
        <v>751</v>
      </c>
    </row>
    <row r="24" spans="2:199" ht="15" customHeight="1" x14ac:dyDescent="0.25">
      <c r="B24" t="s">
        <v>839</v>
      </c>
      <c r="C24" s="1">
        <f t="shared" ref="C24:T24" si="54">100*(C17/C6)</f>
        <v>7.2727272727272725</v>
      </c>
      <c r="D24" s="1">
        <f t="shared" si="54"/>
        <v>12.080536912751679</v>
      </c>
      <c r="E24" s="1">
        <f t="shared" si="54"/>
        <v>0</v>
      </c>
      <c r="F24" s="1">
        <f t="shared" si="54"/>
        <v>22.61904761904762</v>
      </c>
      <c r="G24" s="1">
        <f t="shared" si="54"/>
        <v>14.634146341463413</v>
      </c>
      <c r="H24" s="1">
        <f t="shared" si="54"/>
        <v>18.691588785046729</v>
      </c>
      <c r="I24" s="1">
        <f t="shared" si="54"/>
        <v>7.6923076923076925</v>
      </c>
      <c r="J24" s="1">
        <f t="shared" si="54"/>
        <v>15.483870967741936</v>
      </c>
      <c r="K24" s="1">
        <f t="shared" si="54"/>
        <v>2.9411764705882351</v>
      </c>
      <c r="L24" s="1">
        <f t="shared" si="54"/>
        <v>20.689655172413794</v>
      </c>
      <c r="M24" s="1">
        <f t="shared" si="54"/>
        <v>16.666666666666664</v>
      </c>
      <c r="N24" s="1">
        <f t="shared" si="54"/>
        <v>16.541353383458645</v>
      </c>
      <c r="O24" s="1">
        <f t="shared" si="54"/>
        <v>0</v>
      </c>
      <c r="P24" s="1">
        <f t="shared" si="54"/>
        <v>8.1081081081081088</v>
      </c>
      <c r="Q24" s="1">
        <f t="shared" si="54"/>
        <v>6.593406593406594</v>
      </c>
      <c r="R24" s="1">
        <f t="shared" si="54"/>
        <v>11.111111111111111</v>
      </c>
      <c r="S24" s="1">
        <f t="shared" si="54"/>
        <v>8.8888888888888893</v>
      </c>
      <c r="T24" s="1">
        <f t="shared" si="54"/>
        <v>13.793103448275861</v>
      </c>
      <c r="U24" s="1"/>
      <c r="V24" s="1">
        <f t="shared" ref="V24:AI24" si="55">100*(V17/V6)</f>
        <v>14.705882352941178</v>
      </c>
      <c r="W24" s="1">
        <f t="shared" si="55"/>
        <v>7.1428571428571423</v>
      </c>
      <c r="X24" s="1">
        <f t="shared" si="55"/>
        <v>4</v>
      </c>
      <c r="Y24" s="1">
        <f t="shared" si="55"/>
        <v>14.0625</v>
      </c>
      <c r="Z24" s="1">
        <f t="shared" si="55"/>
        <v>6.25</v>
      </c>
      <c r="AA24" s="1">
        <f t="shared" si="55"/>
        <v>5.9523809523809517</v>
      </c>
      <c r="AB24" s="1">
        <f t="shared" si="55"/>
        <v>12.5</v>
      </c>
      <c r="AC24" s="1">
        <f t="shared" si="55"/>
        <v>17.277486910994764</v>
      </c>
      <c r="AD24" s="1">
        <f t="shared" si="55"/>
        <v>20.76923076923077</v>
      </c>
      <c r="AE24" s="1">
        <f t="shared" si="55"/>
        <v>15.66265060240964</v>
      </c>
      <c r="AF24" s="1">
        <f t="shared" si="55"/>
        <v>18.691588785046729</v>
      </c>
      <c r="AG24" s="1">
        <f t="shared" si="55"/>
        <v>15.966386554621847</v>
      </c>
      <c r="AH24" s="1">
        <f t="shared" si="55"/>
        <v>9.2592592592592595</v>
      </c>
      <c r="AI24" s="1">
        <f t="shared" si="55"/>
        <v>6.4285714285714279</v>
      </c>
      <c r="AJ24" s="1"/>
      <c r="AK24" s="6">
        <f>AK17</f>
        <v>10</v>
      </c>
      <c r="AL24" s="6">
        <f>AL17</f>
        <v>9</v>
      </c>
      <c r="AM24" s="6">
        <f>AM17</f>
        <v>6</v>
      </c>
      <c r="AN24" s="6">
        <f>AN17</f>
        <v>19</v>
      </c>
      <c r="AO24" s="1"/>
      <c r="AP24" s="1">
        <f t="shared" ref="AP24:BZ24" si="56">100*(AP17/AP6)</f>
        <v>14.634146341463413</v>
      </c>
      <c r="AQ24" s="1">
        <f t="shared" si="56"/>
        <v>9.9337748344370862</v>
      </c>
      <c r="AR24" s="1">
        <f t="shared" si="56"/>
        <v>4.4444444444444446</v>
      </c>
      <c r="AS24" s="1">
        <f t="shared" si="56"/>
        <v>2.8169014084507045</v>
      </c>
      <c r="AT24" s="1">
        <f t="shared" si="56"/>
        <v>11.111111111111111</v>
      </c>
      <c r="AU24" s="1">
        <f t="shared" si="56"/>
        <v>14.018691588785046</v>
      </c>
      <c r="AV24" s="1">
        <f t="shared" si="56"/>
        <v>0</v>
      </c>
      <c r="AW24" s="1">
        <f t="shared" si="56"/>
        <v>6.024096385542169</v>
      </c>
      <c r="AX24" s="1">
        <f t="shared" si="56"/>
        <v>17.391304347826086</v>
      </c>
      <c r="AY24" s="1">
        <f t="shared" si="56"/>
        <v>16.666666666666664</v>
      </c>
      <c r="AZ24" s="1">
        <f t="shared" si="56"/>
        <v>7.8947368421052628</v>
      </c>
      <c r="BA24" s="1">
        <f t="shared" si="56"/>
        <v>13.084112149532709</v>
      </c>
      <c r="BB24" s="10">
        <f t="shared" si="56"/>
        <v>8.0357142857142865</v>
      </c>
      <c r="BC24" s="10">
        <f t="shared" si="56"/>
        <v>9.0277777777777768</v>
      </c>
      <c r="BD24" s="1">
        <f t="shared" si="56"/>
        <v>8.3333333333333321</v>
      </c>
      <c r="BE24" s="1">
        <f t="shared" si="56"/>
        <v>9.7560975609756095</v>
      </c>
      <c r="BF24" s="1">
        <f t="shared" si="56"/>
        <v>11.76470588235294</v>
      </c>
      <c r="BG24" s="1">
        <f t="shared" si="56"/>
        <v>18.627450980392158</v>
      </c>
      <c r="BH24" s="1">
        <f t="shared" si="56"/>
        <v>6.9306930693069315</v>
      </c>
      <c r="BI24" s="1">
        <f t="shared" si="56"/>
        <v>12</v>
      </c>
      <c r="BJ24" s="1">
        <f t="shared" si="56"/>
        <v>6.7307692307692308</v>
      </c>
      <c r="BK24" s="1">
        <f t="shared" si="56"/>
        <v>11.607142857142858</v>
      </c>
      <c r="BL24" s="31">
        <f t="shared" si="56"/>
        <v>19.148936170212767</v>
      </c>
      <c r="BM24" s="31">
        <f t="shared" si="56"/>
        <v>12.337662337662337</v>
      </c>
      <c r="BN24" s="1">
        <f t="shared" si="56"/>
        <v>13.223140495867769</v>
      </c>
      <c r="BO24" s="1">
        <f t="shared" si="56"/>
        <v>10.76923076923077</v>
      </c>
      <c r="BP24" s="31">
        <f t="shared" si="56"/>
        <v>19.101123595505616</v>
      </c>
      <c r="BQ24" s="31">
        <f t="shared" si="56"/>
        <v>13.20754716981132</v>
      </c>
      <c r="BR24" s="1">
        <f t="shared" si="56"/>
        <v>16.666666666666664</v>
      </c>
      <c r="BS24" s="1">
        <f t="shared" si="56"/>
        <v>14.393939393939394</v>
      </c>
      <c r="BT24" s="1">
        <f t="shared" si="56"/>
        <v>8</v>
      </c>
      <c r="BU24" s="1">
        <f t="shared" si="56"/>
        <v>9.4202898550724647</v>
      </c>
      <c r="BV24" s="1">
        <f t="shared" si="56"/>
        <v>11.76470588235294</v>
      </c>
      <c r="BW24" s="1">
        <f t="shared" si="56"/>
        <v>16</v>
      </c>
      <c r="BX24" s="1">
        <f t="shared" si="56"/>
        <v>0</v>
      </c>
      <c r="BY24" s="1">
        <f t="shared" si="56"/>
        <v>8.5714285714285712</v>
      </c>
      <c r="BZ24" s="31">
        <f t="shared" si="56"/>
        <v>24.561403508771928</v>
      </c>
      <c r="CA24" s="31">
        <f t="shared" ref="CA24:CG24" si="57">100*(CA17/CA6)</f>
        <v>18.487394957983195</v>
      </c>
      <c r="CB24" s="1">
        <f t="shared" si="57"/>
        <v>5.1724137931034484</v>
      </c>
      <c r="CC24" s="1">
        <f t="shared" si="57"/>
        <v>16.19047619047619</v>
      </c>
      <c r="CD24" s="1">
        <f t="shared" si="57"/>
        <v>15.231788079470199</v>
      </c>
      <c r="CE24" s="1">
        <f t="shared" si="57"/>
        <v>11.538461538461538</v>
      </c>
      <c r="CF24" s="1">
        <f t="shared" si="57"/>
        <v>7.3825503355704702</v>
      </c>
      <c r="CG24" s="1">
        <f t="shared" si="57"/>
        <v>14.14141414141414</v>
      </c>
      <c r="CH24" s="1" t="s">
        <v>766</v>
      </c>
      <c r="CI24" s="6">
        <f>CI17</f>
        <v>9</v>
      </c>
      <c r="CJ24" s="6">
        <f>CJ17</f>
        <v>14.5</v>
      </c>
      <c r="CK24" s="32" t="str">
        <f t="shared" si="32"/>
        <v>Fachvok%</v>
      </c>
      <c r="CL24" s="13"/>
      <c r="CM24" s="13"/>
      <c r="CN24" s="13"/>
      <c r="CO24" s="13"/>
      <c r="CP24" s="32"/>
      <c r="CQ24" s="8">
        <f t="shared" ref="CQ24:CX24" si="58">CQ17</f>
        <v>9</v>
      </c>
      <c r="CR24" s="8">
        <f t="shared" si="58"/>
        <v>16</v>
      </c>
      <c r="CS24" s="29">
        <f t="shared" si="58"/>
        <v>6</v>
      </c>
      <c r="CT24" s="29">
        <f t="shared" si="58"/>
        <v>13</v>
      </c>
      <c r="CU24" s="30">
        <f t="shared" si="58"/>
        <v>9</v>
      </c>
      <c r="CV24" s="30">
        <f t="shared" si="58"/>
        <v>18</v>
      </c>
      <c r="CW24" s="33">
        <f t="shared" si="58"/>
        <v>8</v>
      </c>
      <c r="CX24" s="33">
        <f t="shared" si="58"/>
        <v>14</v>
      </c>
      <c r="CZ24" s="1" t="str">
        <f t="shared" si="44"/>
        <v>Fachvok.</v>
      </c>
      <c r="DA24" s="8">
        <f t="shared" si="34"/>
        <v>10.975609756097562</v>
      </c>
      <c r="DB24" s="8">
        <f t="shared" si="34"/>
        <v>14.285714285714285</v>
      </c>
      <c r="DC24" s="29">
        <f t="shared" si="34"/>
        <v>8.2191780821917799</v>
      </c>
      <c r="DD24" s="29">
        <f t="shared" si="34"/>
        <v>12.560386473429952</v>
      </c>
      <c r="DE24" s="30">
        <f t="shared" si="34"/>
        <v>9.6256684491978604</v>
      </c>
      <c r="DF24" s="30">
        <f t="shared" si="34"/>
        <v>13.688212927756654</v>
      </c>
      <c r="DG24" s="33">
        <f t="shared" si="35"/>
        <v>10.738255033557047</v>
      </c>
      <c r="DH24" s="33">
        <f t="shared" si="36"/>
        <v>13.397129186602871</v>
      </c>
      <c r="DI24" s="32"/>
      <c r="DJ24" s="10" t="str">
        <f t="shared" si="45"/>
        <v>Fachvok.</v>
      </c>
      <c r="DK24" s="10">
        <f t="shared" si="46"/>
        <v>9</v>
      </c>
      <c r="DL24" s="10">
        <f t="shared" si="37"/>
        <v>14.5</v>
      </c>
      <c r="DM24" s="10">
        <f t="shared" si="38"/>
        <v>10</v>
      </c>
      <c r="DN24" s="10">
        <f t="shared" si="38"/>
        <v>9</v>
      </c>
      <c r="DO24" s="10">
        <f t="shared" si="38"/>
        <v>6</v>
      </c>
      <c r="DP24" s="10">
        <f t="shared" si="38"/>
        <v>19</v>
      </c>
      <c r="DQ24" s="10"/>
      <c r="DR24" s="1" t="str">
        <f t="shared" si="47"/>
        <v>Fachvok.</v>
      </c>
      <c r="DS24" s="1">
        <f t="shared" si="52"/>
        <v>11.320754716981133</v>
      </c>
      <c r="DT24" s="1">
        <f t="shared" si="52"/>
        <v>12.77533039647577</v>
      </c>
      <c r="DU24" s="1">
        <f>100*(DM24/SUM(DM$21:DM$26))</f>
        <v>13.422818791946309</v>
      </c>
      <c r="DV24" s="1">
        <f t="shared" si="53"/>
        <v>9.4240837696335085</v>
      </c>
      <c r="DW24" s="1">
        <f t="shared" si="53"/>
        <v>7.9470198675496695</v>
      </c>
      <c r="DX24" s="1">
        <f t="shared" si="53"/>
        <v>14.615384615384617</v>
      </c>
      <c r="DZ24" s="1"/>
      <c r="EA24" t="s">
        <v>20</v>
      </c>
      <c r="EB24" s="1">
        <f>100*(EB16/EB6)</f>
        <v>20.5607476635514</v>
      </c>
      <c r="EC24" s="1">
        <f>100*(EC16/EC6)</f>
        <v>19.827586206896552</v>
      </c>
      <c r="ED24" s="1">
        <f>100*(ED16/ED6)</f>
        <v>22.289156626506024</v>
      </c>
      <c r="EE24" s="1"/>
      <c r="EF24" s="1"/>
      <c r="EG24" s="1"/>
      <c r="EH24" s="1"/>
      <c r="EI24" t="str">
        <f t="shared" si="12"/>
        <v xml:space="preserve"> </v>
      </c>
      <c r="EJ24" t="s">
        <v>208</v>
      </c>
      <c r="EM24" t="s">
        <v>392</v>
      </c>
      <c r="EN24" t="s">
        <v>672</v>
      </c>
      <c r="ET24" t="s">
        <v>672</v>
      </c>
      <c r="EU24" t="str">
        <f t="shared" si="13"/>
        <v xml:space="preserve"> </v>
      </c>
      <c r="EV24" t="s">
        <v>442</v>
      </c>
      <c r="EY24" t="s">
        <v>357</v>
      </c>
      <c r="FF24" t="s">
        <v>434</v>
      </c>
      <c r="FG24" t="str">
        <f t="shared" si="14"/>
        <v xml:space="preserve"> </v>
      </c>
      <c r="FH24" s="20" t="s">
        <v>559</v>
      </c>
      <c r="FI24" s="20"/>
      <c r="FJ24" s="20"/>
      <c r="FK24" s="20" t="s">
        <v>394</v>
      </c>
      <c r="FL24" s="20"/>
      <c r="FM24" s="20"/>
      <c r="FN24" s="20"/>
      <c r="FO24" s="20"/>
      <c r="FP24" s="20"/>
      <c r="FQ24" s="20"/>
      <c r="FR24" s="20" t="s">
        <v>540</v>
      </c>
      <c r="FT24" s="3">
        <v>21</v>
      </c>
      <c r="FU24" s="3" t="s">
        <v>895</v>
      </c>
      <c r="FV24" s="42"/>
      <c r="FW24" s="40" t="s">
        <v>734</v>
      </c>
      <c r="FX24" s="40"/>
      <c r="FY24" s="40"/>
      <c r="FZ24" s="3">
        <v>21</v>
      </c>
      <c r="GA24" s="3" t="s">
        <v>536</v>
      </c>
      <c r="GB24" s="42"/>
      <c r="GC24" s="40"/>
      <c r="GD24" s="40" t="s">
        <v>734</v>
      </c>
      <c r="GE24" s="40"/>
      <c r="GF24" s="3">
        <v>61</v>
      </c>
      <c r="GG24" s="3" t="s">
        <v>503</v>
      </c>
      <c r="GH24" s="42"/>
      <c r="GI24" s="40" t="s">
        <v>734</v>
      </c>
      <c r="GJ24" s="40"/>
      <c r="GK24" s="3"/>
      <c r="GL24" s="3">
        <v>2</v>
      </c>
      <c r="GM24" t="s">
        <v>285</v>
      </c>
      <c r="GN24" t="s">
        <v>751</v>
      </c>
    </row>
    <row r="25" spans="2:199" ht="15" customHeight="1" x14ac:dyDescent="0.25">
      <c r="B25" t="s">
        <v>840</v>
      </c>
      <c r="C25" s="1">
        <f t="shared" ref="C25:T25" si="59">100*((C11+C12+C13+C14+C15)/C6)</f>
        <v>1.8181818181818181</v>
      </c>
      <c r="D25" s="1">
        <f t="shared" si="59"/>
        <v>0.67114093959731547</v>
      </c>
      <c r="E25" s="1">
        <f t="shared" si="59"/>
        <v>100</v>
      </c>
      <c r="F25" s="1">
        <f t="shared" si="59"/>
        <v>0</v>
      </c>
      <c r="G25" s="1">
        <f t="shared" si="59"/>
        <v>0</v>
      </c>
      <c r="H25" s="1">
        <f t="shared" si="59"/>
        <v>2.8037383177570092</v>
      </c>
      <c r="I25" s="1">
        <f t="shared" si="59"/>
        <v>0</v>
      </c>
      <c r="J25" s="1">
        <f t="shared" si="59"/>
        <v>0</v>
      </c>
      <c r="K25" s="1">
        <f t="shared" si="59"/>
        <v>0</v>
      </c>
      <c r="L25" s="1">
        <f t="shared" si="59"/>
        <v>2.2988505747126435</v>
      </c>
      <c r="M25" s="1">
        <f t="shared" si="59"/>
        <v>0</v>
      </c>
      <c r="N25" s="1">
        <f t="shared" si="59"/>
        <v>0</v>
      </c>
      <c r="O25" s="1">
        <f t="shared" si="59"/>
        <v>3.125</v>
      </c>
      <c r="P25" s="1">
        <f t="shared" si="59"/>
        <v>0</v>
      </c>
      <c r="Q25" s="1">
        <f t="shared" si="59"/>
        <v>2.197802197802198</v>
      </c>
      <c r="R25" s="1">
        <f t="shared" si="59"/>
        <v>1.2345679012345678</v>
      </c>
      <c r="S25" s="1">
        <f t="shared" si="59"/>
        <v>1.1111111111111112</v>
      </c>
      <c r="T25" s="1">
        <f t="shared" si="59"/>
        <v>1.7241379310344827</v>
      </c>
      <c r="U25" s="1"/>
      <c r="V25" s="1">
        <f t="shared" ref="V25:AI25" si="60">100*((V11+V12+V13+V14+V15)/V6)</f>
        <v>1.4705882352941175</v>
      </c>
      <c r="W25" s="1">
        <f t="shared" si="60"/>
        <v>1.1904761904761905</v>
      </c>
      <c r="X25" s="1">
        <f t="shared" si="60"/>
        <v>4</v>
      </c>
      <c r="Y25" s="1">
        <f t="shared" si="60"/>
        <v>0</v>
      </c>
      <c r="Z25" s="1">
        <f t="shared" si="60"/>
        <v>12.5</v>
      </c>
      <c r="AA25" s="1">
        <f t="shared" si="60"/>
        <v>0</v>
      </c>
      <c r="AB25" s="1">
        <f t="shared" si="60"/>
        <v>2.5</v>
      </c>
      <c r="AC25" s="1">
        <f t="shared" si="60"/>
        <v>0</v>
      </c>
      <c r="AD25" s="1">
        <f t="shared" si="60"/>
        <v>1.5384615384615385</v>
      </c>
      <c r="AE25" s="1">
        <f t="shared" si="60"/>
        <v>1.2048192771084338</v>
      </c>
      <c r="AF25" s="1">
        <f t="shared" si="60"/>
        <v>2.8037383177570092</v>
      </c>
      <c r="AG25" s="1">
        <f t="shared" si="60"/>
        <v>0</v>
      </c>
      <c r="AH25" s="1">
        <f t="shared" si="60"/>
        <v>7.4074074074074066</v>
      </c>
      <c r="AI25" s="1">
        <f t="shared" si="60"/>
        <v>2.1428571428571428</v>
      </c>
      <c r="AJ25" s="1"/>
      <c r="AK25" s="6">
        <f>AK15+AK14+AK13+AK12+AK11</f>
        <v>5</v>
      </c>
      <c r="AL25" s="6">
        <f>AL15+AL14+AL13+AL12+AL11</f>
        <v>2</v>
      </c>
      <c r="AM25" s="6">
        <f>AM15+AM14+AM13+AM12+AM11</f>
        <v>3</v>
      </c>
      <c r="AN25" s="6">
        <f>AN15+AN14+AN13+AN12+AN11</f>
        <v>5</v>
      </c>
      <c r="AO25" s="1"/>
      <c r="AP25" s="1">
        <f t="shared" ref="AP25:BZ25" si="61">100*((AP11+AP12+AP13+AP14+AP15)/AP6)</f>
        <v>2.4390243902439024</v>
      </c>
      <c r="AQ25" s="1">
        <f t="shared" si="61"/>
        <v>1.3245033112582782</v>
      </c>
      <c r="AR25" s="1">
        <f t="shared" si="61"/>
        <v>0</v>
      </c>
      <c r="AS25" s="1">
        <f t="shared" si="61"/>
        <v>2.8169014084507045</v>
      </c>
      <c r="AT25" s="1">
        <f t="shared" si="61"/>
        <v>1.8518518518518516</v>
      </c>
      <c r="AU25" s="1">
        <f t="shared" si="61"/>
        <v>0</v>
      </c>
      <c r="AV25" s="1">
        <f t="shared" si="61"/>
        <v>0</v>
      </c>
      <c r="AW25" s="1">
        <f t="shared" si="61"/>
        <v>1.2048192771084338</v>
      </c>
      <c r="AX25" s="1">
        <f t="shared" si="61"/>
        <v>2.8985507246376812</v>
      </c>
      <c r="AY25" s="1">
        <f t="shared" si="61"/>
        <v>0.98039215686274506</v>
      </c>
      <c r="AZ25" s="1">
        <f t="shared" si="61"/>
        <v>5.2631578947368416</v>
      </c>
      <c r="BA25" s="1">
        <f t="shared" si="61"/>
        <v>2.8037383177570092</v>
      </c>
      <c r="BB25" s="1">
        <f t="shared" si="61"/>
        <v>0</v>
      </c>
      <c r="BC25" s="1">
        <f t="shared" si="61"/>
        <v>0.69444444444444442</v>
      </c>
      <c r="BD25" s="1">
        <f t="shared" si="61"/>
        <v>0.83333333333333337</v>
      </c>
      <c r="BE25" s="1">
        <f t="shared" si="61"/>
        <v>3.0487804878048781</v>
      </c>
      <c r="BF25" s="1">
        <f t="shared" si="61"/>
        <v>0.98039215686274506</v>
      </c>
      <c r="BG25" s="1">
        <f t="shared" si="61"/>
        <v>5.8823529411764701</v>
      </c>
      <c r="BH25" s="1">
        <f t="shared" si="61"/>
        <v>2.9702970297029703</v>
      </c>
      <c r="BI25" s="1">
        <f t="shared" si="61"/>
        <v>3.3333333333333335</v>
      </c>
      <c r="BJ25" s="1">
        <f t="shared" si="61"/>
        <v>1.9230769230769231</v>
      </c>
      <c r="BK25" s="1">
        <f t="shared" si="61"/>
        <v>1.7857142857142856</v>
      </c>
      <c r="BL25" s="1">
        <f t="shared" si="61"/>
        <v>6.3829787234042552</v>
      </c>
      <c r="BM25" s="1">
        <f t="shared" si="61"/>
        <v>1.2987012987012987</v>
      </c>
      <c r="BN25" s="1">
        <f t="shared" si="61"/>
        <v>2.4793388429752068</v>
      </c>
      <c r="BO25" s="1">
        <f t="shared" si="61"/>
        <v>0.76923076923076927</v>
      </c>
      <c r="BP25" s="1">
        <f t="shared" si="61"/>
        <v>0</v>
      </c>
      <c r="BQ25" s="1">
        <f t="shared" si="61"/>
        <v>0</v>
      </c>
      <c r="BR25" s="1">
        <f t="shared" si="61"/>
        <v>0</v>
      </c>
      <c r="BS25" s="1">
        <f t="shared" si="61"/>
        <v>0</v>
      </c>
      <c r="BT25" s="1">
        <f t="shared" si="61"/>
        <v>2</v>
      </c>
      <c r="BU25" s="1">
        <f t="shared" si="61"/>
        <v>0.72463768115942029</v>
      </c>
      <c r="BV25" s="1">
        <f t="shared" si="61"/>
        <v>0</v>
      </c>
      <c r="BW25" s="1">
        <f t="shared" si="61"/>
        <v>0</v>
      </c>
      <c r="BX25" s="1">
        <f t="shared" si="61"/>
        <v>0</v>
      </c>
      <c r="BY25" s="1">
        <f t="shared" si="61"/>
        <v>5.7142857142857144</v>
      </c>
      <c r="BZ25" s="1">
        <f t="shared" si="61"/>
        <v>0</v>
      </c>
      <c r="CA25" s="1">
        <f t="shared" ref="CA25:CG25" si="62">100*((CA11+CA12+CA13+CA14+CA15)/CA6)</f>
        <v>0</v>
      </c>
      <c r="CB25" s="1">
        <f t="shared" si="62"/>
        <v>1.7241379310344827</v>
      </c>
      <c r="CC25" s="1">
        <f t="shared" si="62"/>
        <v>2.8571428571428572</v>
      </c>
      <c r="CD25" s="1">
        <f t="shared" si="62"/>
        <v>3.9735099337748347</v>
      </c>
      <c r="CE25" s="1">
        <f t="shared" si="62"/>
        <v>2.8846153846153846</v>
      </c>
      <c r="CF25" s="1">
        <f t="shared" si="62"/>
        <v>3.3557046979865772</v>
      </c>
      <c r="CG25" s="1">
        <f t="shared" si="62"/>
        <v>5.0505050505050502</v>
      </c>
      <c r="CH25" s="1" t="s">
        <v>767</v>
      </c>
      <c r="CI25" s="6">
        <f>CI15+CI14+CI13+CI12+CI11</f>
        <v>4</v>
      </c>
      <c r="CJ25" s="6">
        <f>CJ15+CJ14+CJ13+CJ12+CJ11</f>
        <v>5.5</v>
      </c>
      <c r="CK25" s="32" t="str">
        <f t="shared" si="32"/>
        <v>Wortfehler%</v>
      </c>
      <c r="CL25" s="13"/>
      <c r="CM25" s="13"/>
      <c r="CN25" s="13"/>
      <c r="CO25" s="13"/>
      <c r="CP25" s="32"/>
      <c r="CQ25" s="8">
        <f t="shared" ref="CQ25:CX25" si="63">CQ15+CQ14+CQ13+CQ12+CQ11</f>
        <v>4</v>
      </c>
      <c r="CR25" s="8">
        <f t="shared" si="63"/>
        <v>4</v>
      </c>
      <c r="CS25" s="29">
        <f t="shared" si="63"/>
        <v>5</v>
      </c>
      <c r="CT25" s="29">
        <f t="shared" si="63"/>
        <v>5</v>
      </c>
      <c r="CU25" s="30">
        <f t="shared" si="63"/>
        <v>4.5</v>
      </c>
      <c r="CV25" s="30">
        <f t="shared" si="63"/>
        <v>3</v>
      </c>
      <c r="CW25" s="33">
        <f t="shared" si="63"/>
        <v>4</v>
      </c>
      <c r="CX25" s="33">
        <f t="shared" si="63"/>
        <v>5.5</v>
      </c>
      <c r="CZ25" s="1" t="str">
        <f t="shared" si="44"/>
        <v>Wortfehler</v>
      </c>
      <c r="DA25" s="8">
        <f t="shared" si="34"/>
        <v>4.8780487804878048</v>
      </c>
      <c r="DB25" s="8">
        <f t="shared" si="34"/>
        <v>3.5714285714285712</v>
      </c>
      <c r="DC25" s="29">
        <f t="shared" si="34"/>
        <v>6.8493150684931505</v>
      </c>
      <c r="DD25" s="29">
        <f t="shared" si="34"/>
        <v>4.8309178743961354</v>
      </c>
      <c r="DE25" s="30">
        <f t="shared" si="34"/>
        <v>4.8128342245989302</v>
      </c>
      <c r="DF25" s="30">
        <f t="shared" si="34"/>
        <v>2.2813688212927756</v>
      </c>
      <c r="DG25" s="33">
        <f t="shared" si="35"/>
        <v>5.3691275167785237</v>
      </c>
      <c r="DH25" s="33">
        <f t="shared" si="36"/>
        <v>5.2631578947368416</v>
      </c>
      <c r="DI25" s="32"/>
      <c r="DJ25" s="10" t="str">
        <f t="shared" si="45"/>
        <v>Wortfehler</v>
      </c>
      <c r="DK25" s="10">
        <f t="shared" si="46"/>
        <v>4</v>
      </c>
      <c r="DL25" s="10">
        <f t="shared" si="37"/>
        <v>5.5</v>
      </c>
      <c r="DM25" s="10">
        <f t="shared" si="38"/>
        <v>5</v>
      </c>
      <c r="DN25" s="10">
        <f t="shared" si="38"/>
        <v>2</v>
      </c>
      <c r="DO25" s="10">
        <f t="shared" si="38"/>
        <v>3</v>
      </c>
      <c r="DP25" s="10">
        <f t="shared" si="38"/>
        <v>5</v>
      </c>
      <c r="DQ25" s="10"/>
      <c r="DR25" s="1" t="str">
        <f t="shared" si="47"/>
        <v>Wortfehler</v>
      </c>
      <c r="DS25" s="1">
        <f t="shared" si="52"/>
        <v>5.0314465408805038</v>
      </c>
      <c r="DT25" s="1">
        <f t="shared" si="52"/>
        <v>4.8458149779735686</v>
      </c>
      <c r="DU25" s="1">
        <f>100*(DM25/SUM(DM$21:DM$26))</f>
        <v>6.7114093959731544</v>
      </c>
      <c r="DV25" s="1">
        <f t="shared" si="53"/>
        <v>2.0942408376963351</v>
      </c>
      <c r="DW25" s="1">
        <f t="shared" si="53"/>
        <v>3.9735099337748347</v>
      </c>
      <c r="DX25" s="1">
        <f t="shared" si="53"/>
        <v>3.8461538461538463</v>
      </c>
      <c r="DZ25" s="1"/>
      <c r="EA25" t="s">
        <v>19</v>
      </c>
      <c r="EB25" s="1">
        <f>100*((EB11+EB12+EB13+EB14)/EB6)</f>
        <v>3.7383177570093453</v>
      </c>
      <c r="EC25" s="1">
        <f>100*((EC11+EC12+EC13+EC14)/EC6)</f>
        <v>1.7241379310344827</v>
      </c>
      <c r="ED25" s="1">
        <f>100*((ED11+ED12+ED13+ED14)/ED6)</f>
        <v>1.2048192771084338</v>
      </c>
      <c r="EE25" s="1"/>
      <c r="EF25" s="1"/>
      <c r="EG25" s="1"/>
      <c r="EH25" s="1"/>
      <c r="EI25" t="str">
        <f t="shared" si="12"/>
        <v xml:space="preserve"> </v>
      </c>
      <c r="EJ25" t="s">
        <v>209</v>
      </c>
      <c r="EM25" t="s">
        <v>393</v>
      </c>
      <c r="EN25" t="s">
        <v>418</v>
      </c>
      <c r="ET25" t="s">
        <v>418</v>
      </c>
      <c r="EU25" t="str">
        <f t="shared" si="13"/>
        <v xml:space="preserve"> </v>
      </c>
      <c r="EV25" t="s">
        <v>227</v>
      </c>
      <c r="FF25" t="s">
        <v>694</v>
      </c>
      <c r="FG25" t="str">
        <f t="shared" si="14"/>
        <v xml:space="preserve"> </v>
      </c>
      <c r="FH25" s="20" t="s">
        <v>560</v>
      </c>
      <c r="FI25" s="20"/>
      <c r="FJ25" s="20"/>
      <c r="FK25" s="20" t="s">
        <v>721</v>
      </c>
      <c r="FL25" s="20"/>
      <c r="FM25" s="20"/>
      <c r="FN25" s="20"/>
      <c r="FO25" s="20"/>
      <c r="FP25" s="20"/>
      <c r="FQ25" s="20"/>
      <c r="FR25" s="20" t="s">
        <v>541</v>
      </c>
      <c r="FT25" s="3">
        <v>22</v>
      </c>
      <c r="FU25" s="3" t="s">
        <v>718</v>
      </c>
      <c r="FV25" s="42"/>
      <c r="FW25" s="40"/>
      <c r="FX25" s="40" t="s">
        <v>734</v>
      </c>
      <c r="FY25" s="40"/>
      <c r="FZ25" s="3">
        <v>22</v>
      </c>
      <c r="GA25" s="3" t="s">
        <v>538</v>
      </c>
      <c r="GB25" s="42"/>
      <c r="GC25" s="40"/>
      <c r="GD25" s="40" t="s">
        <v>734</v>
      </c>
      <c r="GE25" s="40"/>
      <c r="GF25" s="3">
        <v>62</v>
      </c>
      <c r="GG25" s="3" t="s">
        <v>548</v>
      </c>
      <c r="GH25" s="42"/>
      <c r="GI25" s="40"/>
      <c r="GJ25" s="40" t="s">
        <v>734</v>
      </c>
      <c r="GK25" s="3"/>
      <c r="GL25" s="3">
        <v>3</v>
      </c>
      <c r="GM25" t="s">
        <v>745</v>
      </c>
    </row>
    <row r="26" spans="2:199" s="20" customFormat="1" ht="15" customHeight="1" x14ac:dyDescent="0.25">
      <c r="B26" s="20" t="s">
        <v>841</v>
      </c>
      <c r="C26" s="32">
        <f t="shared" ref="C26:T26" si="64">(C16/C6)*100</f>
        <v>0</v>
      </c>
      <c r="D26" s="32">
        <f t="shared" si="64"/>
        <v>0</v>
      </c>
      <c r="E26" s="32">
        <f t="shared" si="64"/>
        <v>0</v>
      </c>
      <c r="F26" s="32">
        <f t="shared" si="64"/>
        <v>1.1904761904761905</v>
      </c>
      <c r="G26" s="32">
        <f t="shared" si="64"/>
        <v>0</v>
      </c>
      <c r="H26" s="32">
        <f t="shared" si="64"/>
        <v>0</v>
      </c>
      <c r="I26" s="32">
        <f t="shared" si="64"/>
        <v>0.76923076923076927</v>
      </c>
      <c r="J26" s="32">
        <f t="shared" si="64"/>
        <v>0.64516129032258063</v>
      </c>
      <c r="K26" s="32">
        <f t="shared" si="64"/>
        <v>0</v>
      </c>
      <c r="L26" s="32">
        <f t="shared" si="64"/>
        <v>0</v>
      </c>
      <c r="M26" s="32">
        <f t="shared" si="64"/>
        <v>0</v>
      </c>
      <c r="N26" s="32">
        <f t="shared" si="64"/>
        <v>3.7593984962406015</v>
      </c>
      <c r="O26" s="32">
        <f t="shared" si="64"/>
        <v>0</v>
      </c>
      <c r="P26" s="32">
        <f t="shared" si="64"/>
        <v>0</v>
      </c>
      <c r="Q26" s="32">
        <f t="shared" si="64"/>
        <v>0</v>
      </c>
      <c r="R26" s="32">
        <f t="shared" si="64"/>
        <v>1.8518518518518516</v>
      </c>
      <c r="S26" s="32">
        <f t="shared" si="64"/>
        <v>1.1111111111111112</v>
      </c>
      <c r="T26" s="32">
        <f t="shared" si="64"/>
        <v>2.5862068965517242</v>
      </c>
      <c r="U26" s="32"/>
      <c r="V26" s="32">
        <f t="shared" ref="V26:AI26" si="65">(V16/V6)*100</f>
        <v>0</v>
      </c>
      <c r="W26" s="32">
        <f t="shared" si="65"/>
        <v>0</v>
      </c>
      <c r="X26" s="32">
        <f t="shared" si="65"/>
        <v>0</v>
      </c>
      <c r="Y26" s="32">
        <f t="shared" si="65"/>
        <v>0</v>
      </c>
      <c r="Z26" s="32">
        <f t="shared" si="65"/>
        <v>0</v>
      </c>
      <c r="AA26" s="32">
        <f t="shared" si="65"/>
        <v>3.5714285714285712</v>
      </c>
      <c r="AB26" s="32">
        <f t="shared" si="65"/>
        <v>0</v>
      </c>
      <c r="AC26" s="32">
        <f t="shared" si="65"/>
        <v>0</v>
      </c>
      <c r="AD26" s="32">
        <f t="shared" si="65"/>
        <v>0</v>
      </c>
      <c r="AE26" s="32">
        <f t="shared" si="65"/>
        <v>1.2048192771084338</v>
      </c>
      <c r="AF26" s="32">
        <f t="shared" si="65"/>
        <v>4.6728971962616823</v>
      </c>
      <c r="AG26" s="32">
        <f t="shared" si="65"/>
        <v>8.4033613445378155</v>
      </c>
      <c r="AH26" s="32">
        <f t="shared" si="65"/>
        <v>7.4074074074074066</v>
      </c>
      <c r="AI26" s="32">
        <f t="shared" si="65"/>
        <v>1.4285714285714286</v>
      </c>
      <c r="AJ26" s="32"/>
      <c r="AK26" s="32">
        <f>AK16</f>
        <v>4.5</v>
      </c>
      <c r="AL26" s="32">
        <f>AL16</f>
        <v>2.5</v>
      </c>
      <c r="AM26" s="32">
        <f>AM16</f>
        <v>1</v>
      </c>
      <c r="AN26" s="32">
        <f>AN16</f>
        <v>2</v>
      </c>
      <c r="AO26" s="32"/>
      <c r="AP26" s="32">
        <f t="shared" ref="AP26:BZ26" si="66">(AP16/AP6)*100</f>
        <v>0</v>
      </c>
      <c r="AQ26" s="32">
        <f t="shared" si="66"/>
        <v>3.3112582781456954</v>
      </c>
      <c r="AR26" s="32">
        <f t="shared" si="66"/>
        <v>0</v>
      </c>
      <c r="AS26" s="32">
        <f t="shared" si="66"/>
        <v>1.4084507042253522</v>
      </c>
      <c r="AT26" s="32">
        <f t="shared" si="66"/>
        <v>0.92592592592592582</v>
      </c>
      <c r="AU26" s="32">
        <f t="shared" si="66"/>
        <v>0</v>
      </c>
      <c r="AV26" s="32">
        <f t="shared" si="66"/>
        <v>10.526315789473683</v>
      </c>
      <c r="AW26" s="32">
        <f t="shared" si="66"/>
        <v>1.2048192771084338</v>
      </c>
      <c r="AX26" s="32">
        <f t="shared" si="66"/>
        <v>0</v>
      </c>
      <c r="AY26" s="32">
        <f t="shared" si="66"/>
        <v>1.9607843137254901</v>
      </c>
      <c r="AZ26" s="32">
        <f t="shared" si="66"/>
        <v>0</v>
      </c>
      <c r="BA26" s="32">
        <f t="shared" si="66"/>
        <v>0</v>
      </c>
      <c r="BB26" s="32">
        <f t="shared" si="66"/>
        <v>4.4642857142857144</v>
      </c>
      <c r="BC26" s="32">
        <f t="shared" si="66"/>
        <v>3.4722222222222223</v>
      </c>
      <c r="BD26" s="32">
        <f t="shared" si="66"/>
        <v>0</v>
      </c>
      <c r="BE26" s="32">
        <f t="shared" si="66"/>
        <v>0.6097560975609756</v>
      </c>
      <c r="BF26" s="32">
        <f t="shared" si="66"/>
        <v>1.9607843137254901</v>
      </c>
      <c r="BG26" s="32">
        <f t="shared" si="66"/>
        <v>0</v>
      </c>
      <c r="BH26" s="32">
        <f t="shared" si="66"/>
        <v>0</v>
      </c>
      <c r="BI26" s="32">
        <f t="shared" si="66"/>
        <v>0</v>
      </c>
      <c r="BJ26" s="32">
        <f t="shared" si="66"/>
        <v>1.9230769230769231</v>
      </c>
      <c r="BK26" s="32">
        <f t="shared" si="66"/>
        <v>0</v>
      </c>
      <c r="BL26" s="32">
        <f t="shared" si="66"/>
        <v>0</v>
      </c>
      <c r="BM26" s="32">
        <f t="shared" si="66"/>
        <v>5.8441558441558437</v>
      </c>
      <c r="BN26" s="32">
        <f t="shared" si="66"/>
        <v>0</v>
      </c>
      <c r="BO26" s="32">
        <f t="shared" si="66"/>
        <v>4.6153846153846159</v>
      </c>
      <c r="BP26" s="32">
        <f t="shared" si="66"/>
        <v>0</v>
      </c>
      <c r="BQ26" s="32">
        <f t="shared" si="66"/>
        <v>9.433962264150944</v>
      </c>
      <c r="BR26" s="32">
        <f t="shared" si="66"/>
        <v>0.8771929824561403</v>
      </c>
      <c r="BS26" s="32">
        <f t="shared" si="66"/>
        <v>9.8484848484848477</v>
      </c>
      <c r="BT26" s="32">
        <f t="shared" si="66"/>
        <v>0</v>
      </c>
      <c r="BU26" s="32">
        <f t="shared" si="66"/>
        <v>5.0724637681159424</v>
      </c>
      <c r="BV26" s="32">
        <f t="shared" si="66"/>
        <v>0</v>
      </c>
      <c r="BW26" s="32">
        <f t="shared" si="66"/>
        <v>0</v>
      </c>
      <c r="BX26" s="32">
        <f t="shared" si="66"/>
        <v>13.333333333333334</v>
      </c>
      <c r="BY26" s="32">
        <f t="shared" si="66"/>
        <v>2.8571428571428572</v>
      </c>
      <c r="BZ26" s="32">
        <f t="shared" si="66"/>
        <v>0</v>
      </c>
      <c r="CA26" s="32">
        <f t="shared" ref="CA26:CG26" si="67">(CA16/CA6)*100</f>
        <v>4.2016806722689077</v>
      </c>
      <c r="CB26" s="32">
        <f t="shared" si="67"/>
        <v>8.6206896551724146</v>
      </c>
      <c r="CC26" s="32">
        <f t="shared" si="67"/>
        <v>0</v>
      </c>
      <c r="CD26" s="32">
        <f t="shared" si="67"/>
        <v>1.3245033112582782</v>
      </c>
      <c r="CE26" s="32">
        <f t="shared" si="67"/>
        <v>2.8846153846153846</v>
      </c>
      <c r="CF26" s="32">
        <f t="shared" si="67"/>
        <v>0.67114093959731547</v>
      </c>
      <c r="CG26" s="32">
        <f t="shared" si="67"/>
        <v>1.0101010101010102</v>
      </c>
      <c r="CH26" s="32" t="s">
        <v>768</v>
      </c>
      <c r="CI26" s="32">
        <f>CI16</f>
        <v>2</v>
      </c>
      <c r="CJ26" s="32">
        <f>CJ16</f>
        <v>5</v>
      </c>
      <c r="CK26" s="32" t="str">
        <f t="shared" si="32"/>
        <v>Ch.Formeln%</v>
      </c>
      <c r="CL26" s="13"/>
      <c r="CM26" s="13"/>
      <c r="CN26" s="13"/>
      <c r="CO26" s="13"/>
      <c r="CP26" s="32"/>
      <c r="CQ26" s="8">
        <f t="shared" ref="CQ26:CX26" si="68">CQ16</f>
        <v>2</v>
      </c>
      <c r="CR26" s="8">
        <f t="shared" si="68"/>
        <v>3</v>
      </c>
      <c r="CS26" s="29">
        <f t="shared" si="68"/>
        <v>4.5</v>
      </c>
      <c r="CT26" s="29">
        <f t="shared" si="68"/>
        <v>2.5</v>
      </c>
      <c r="CU26" s="30">
        <f t="shared" si="68"/>
        <v>2</v>
      </c>
      <c r="CV26" s="30">
        <f t="shared" si="68"/>
        <v>5</v>
      </c>
      <c r="CW26" s="33">
        <f t="shared" si="68"/>
        <v>2</v>
      </c>
      <c r="CX26" s="33">
        <f t="shared" si="68"/>
        <v>1.5</v>
      </c>
      <c r="CZ26" s="1" t="str">
        <f t="shared" si="44"/>
        <v>Ch. Formeln</v>
      </c>
      <c r="DA26" s="8">
        <f t="shared" si="34"/>
        <v>2.4390243902439024</v>
      </c>
      <c r="DB26" s="8">
        <f t="shared" si="34"/>
        <v>2.6785714285714284</v>
      </c>
      <c r="DC26" s="29">
        <f t="shared" si="34"/>
        <v>6.1643835616438354</v>
      </c>
      <c r="DD26" s="29">
        <f t="shared" si="34"/>
        <v>2.4154589371980677</v>
      </c>
      <c r="DE26" s="30">
        <f t="shared" si="34"/>
        <v>2.1390374331550799</v>
      </c>
      <c r="DF26" s="30">
        <f t="shared" si="34"/>
        <v>3.8022813688212929</v>
      </c>
      <c r="DG26" s="33">
        <f t="shared" si="35"/>
        <v>2.6845637583892619</v>
      </c>
      <c r="DH26" s="33">
        <f t="shared" si="36"/>
        <v>1.4354066985645932</v>
      </c>
      <c r="DI26" s="32"/>
      <c r="DJ26" s="32" t="str">
        <f t="shared" si="45"/>
        <v>Ch. Formeln</v>
      </c>
      <c r="DK26" s="32">
        <f t="shared" si="46"/>
        <v>2</v>
      </c>
      <c r="DL26" s="32">
        <f t="shared" si="37"/>
        <v>5</v>
      </c>
      <c r="DM26" s="32">
        <f t="shared" si="38"/>
        <v>4.5</v>
      </c>
      <c r="DN26" s="32">
        <f t="shared" si="38"/>
        <v>2.5</v>
      </c>
      <c r="DO26" s="32">
        <f t="shared" si="38"/>
        <v>1</v>
      </c>
      <c r="DP26" s="32">
        <f t="shared" si="38"/>
        <v>2</v>
      </c>
      <c r="DQ26" s="32"/>
      <c r="DR26" s="32" t="str">
        <f t="shared" si="47"/>
        <v>Ch. Formeln</v>
      </c>
      <c r="DS26" s="32">
        <f t="shared" si="52"/>
        <v>2.5157232704402519</v>
      </c>
      <c r="DT26" s="32">
        <f t="shared" si="52"/>
        <v>4.4052863436123353</v>
      </c>
      <c r="DU26" s="32">
        <f>100*(DM26/SUM(DM$21:DM$26))</f>
        <v>6.0402684563758395</v>
      </c>
      <c r="DV26" s="32">
        <f t="shared" si="53"/>
        <v>2.6178010471204187</v>
      </c>
      <c r="DW26" s="32">
        <f t="shared" si="53"/>
        <v>1.3245033112582782</v>
      </c>
      <c r="DX26" s="32">
        <f t="shared" si="53"/>
        <v>1.5384615384615385</v>
      </c>
      <c r="DZ26" s="32"/>
      <c r="EA26" s="20" t="s">
        <v>26</v>
      </c>
      <c r="EB26" s="32">
        <f>(EB15/EB6)*100</f>
        <v>2.8037383177570092</v>
      </c>
      <c r="EC26" s="32">
        <f>(EC15/EC6)*100</f>
        <v>2.5862068965517242</v>
      </c>
      <c r="ED26" s="32">
        <f>(ED15/ED6)*100</f>
        <v>3.0120481927710845</v>
      </c>
      <c r="EE26" s="32"/>
      <c r="EF26" s="32"/>
      <c r="EG26" s="32"/>
      <c r="EH26" s="32"/>
      <c r="EI26" s="20" t="str">
        <f t="shared" si="12"/>
        <v xml:space="preserve"> </v>
      </c>
      <c r="EJ26" s="20" t="s">
        <v>210</v>
      </c>
      <c r="EM26" s="20" t="s">
        <v>394</v>
      </c>
      <c r="EN26" s="20" t="s">
        <v>419</v>
      </c>
      <c r="ET26" s="20" t="s">
        <v>419</v>
      </c>
      <c r="EU26" s="20" t="str">
        <f t="shared" si="13"/>
        <v xml:space="preserve"> </v>
      </c>
      <c r="EV26" s="20" t="s">
        <v>228</v>
      </c>
      <c r="FF26" s="20" t="s">
        <v>695</v>
      </c>
      <c r="FG26" s="20" t="str">
        <f t="shared" si="14"/>
        <v xml:space="preserve"> </v>
      </c>
      <c r="FH26" s="20" t="s">
        <v>112</v>
      </c>
      <c r="FK26" s="20" t="s">
        <v>396</v>
      </c>
      <c r="FR26" s="20" t="s">
        <v>542</v>
      </c>
      <c r="FS26" s="3"/>
      <c r="FT26" s="3">
        <v>23</v>
      </c>
      <c r="FU26" s="3" t="s">
        <v>731</v>
      </c>
      <c r="FV26" s="42" t="s">
        <v>734</v>
      </c>
      <c r="FW26" s="40"/>
      <c r="FX26" s="40"/>
      <c r="FY26" s="40"/>
      <c r="FZ26" s="3">
        <v>23</v>
      </c>
      <c r="GA26" s="3" t="s">
        <v>494</v>
      </c>
      <c r="GB26" s="42" t="s">
        <v>734</v>
      </c>
      <c r="GC26" s="40" t="s">
        <v>734</v>
      </c>
      <c r="GD26" s="40" t="s">
        <v>734</v>
      </c>
      <c r="GE26" s="40"/>
      <c r="GF26" s="3">
        <v>63</v>
      </c>
      <c r="GG26" s="3" t="s">
        <v>437</v>
      </c>
      <c r="GH26" s="42" t="s">
        <v>734</v>
      </c>
      <c r="GI26" s="40"/>
      <c r="GJ26" s="40" t="s">
        <v>734</v>
      </c>
      <c r="GK26" s="3"/>
      <c r="GL26" s="3">
        <v>4</v>
      </c>
      <c r="GM26" s="20" t="s">
        <v>310</v>
      </c>
      <c r="GN26" s="20" t="s">
        <v>751</v>
      </c>
    </row>
    <row r="27" spans="2:199" ht="15" customHeight="1" x14ac:dyDescent="0.25">
      <c r="B27" t="s">
        <v>838</v>
      </c>
      <c r="C27">
        <f t="shared" ref="C27:AI27" si="69">C6</f>
        <v>55</v>
      </c>
      <c r="D27">
        <f t="shared" si="69"/>
        <v>149</v>
      </c>
      <c r="E27">
        <f t="shared" si="69"/>
        <v>16</v>
      </c>
      <c r="F27">
        <f t="shared" si="69"/>
        <v>84</v>
      </c>
      <c r="G27">
        <f t="shared" si="69"/>
        <v>82</v>
      </c>
      <c r="H27">
        <f t="shared" si="69"/>
        <v>107</v>
      </c>
      <c r="I27">
        <f t="shared" si="69"/>
        <v>130</v>
      </c>
      <c r="J27">
        <f t="shared" si="69"/>
        <v>155</v>
      </c>
      <c r="K27">
        <f t="shared" si="69"/>
        <v>68</v>
      </c>
      <c r="L27">
        <f t="shared" si="69"/>
        <v>174</v>
      </c>
      <c r="M27">
        <f t="shared" si="69"/>
        <v>66</v>
      </c>
      <c r="N27">
        <f t="shared" si="69"/>
        <v>133</v>
      </c>
      <c r="O27">
        <f t="shared" si="69"/>
        <v>32</v>
      </c>
      <c r="P27">
        <f t="shared" si="69"/>
        <v>111</v>
      </c>
      <c r="Q27">
        <f t="shared" si="69"/>
        <v>91</v>
      </c>
      <c r="R27">
        <f t="shared" si="69"/>
        <v>162</v>
      </c>
      <c r="S27">
        <f t="shared" si="69"/>
        <v>90</v>
      </c>
      <c r="T27">
        <f t="shared" si="69"/>
        <v>116</v>
      </c>
      <c r="U27">
        <f t="shared" si="69"/>
        <v>0</v>
      </c>
      <c r="V27">
        <f t="shared" si="69"/>
        <v>68</v>
      </c>
      <c r="W27">
        <f t="shared" si="69"/>
        <v>84</v>
      </c>
      <c r="X27">
        <f t="shared" si="69"/>
        <v>25</v>
      </c>
      <c r="Y27">
        <f t="shared" si="69"/>
        <v>64</v>
      </c>
      <c r="Z27">
        <f t="shared" si="69"/>
        <v>16</v>
      </c>
      <c r="AA27">
        <f t="shared" si="69"/>
        <v>84</v>
      </c>
      <c r="AB27">
        <f t="shared" si="69"/>
        <v>80</v>
      </c>
      <c r="AC27">
        <f t="shared" si="69"/>
        <v>191</v>
      </c>
      <c r="AD27">
        <f t="shared" si="69"/>
        <v>130</v>
      </c>
      <c r="AE27">
        <f t="shared" si="69"/>
        <v>83</v>
      </c>
      <c r="AF27">
        <f t="shared" si="69"/>
        <v>107</v>
      </c>
      <c r="AG27">
        <f t="shared" si="69"/>
        <v>119</v>
      </c>
      <c r="AH27">
        <f t="shared" si="69"/>
        <v>54</v>
      </c>
      <c r="AI27">
        <f t="shared" si="69"/>
        <v>140</v>
      </c>
      <c r="AK27" s="6">
        <f>AK6</f>
        <v>68</v>
      </c>
      <c r="AL27" s="6">
        <f>AL6</f>
        <v>84</v>
      </c>
      <c r="AM27" s="6">
        <f>AM6</f>
        <v>68</v>
      </c>
      <c r="AN27" s="6">
        <f>AN6</f>
        <v>133</v>
      </c>
      <c r="AP27">
        <f t="shared" ref="AP27:BZ27" si="70">AP6</f>
        <v>41</v>
      </c>
      <c r="AQ27">
        <f t="shared" si="70"/>
        <v>151</v>
      </c>
      <c r="AR27">
        <f t="shared" si="70"/>
        <v>45</v>
      </c>
      <c r="AS27">
        <f t="shared" si="70"/>
        <v>71</v>
      </c>
      <c r="AT27">
        <f t="shared" si="70"/>
        <v>108</v>
      </c>
      <c r="AU27">
        <f t="shared" si="70"/>
        <v>107</v>
      </c>
      <c r="AV27">
        <f t="shared" si="70"/>
        <v>19</v>
      </c>
      <c r="AW27">
        <f t="shared" si="70"/>
        <v>83</v>
      </c>
      <c r="AX27">
        <f t="shared" si="70"/>
        <v>69</v>
      </c>
      <c r="AY27">
        <f t="shared" si="70"/>
        <v>102</v>
      </c>
      <c r="AZ27">
        <f t="shared" si="70"/>
        <v>76</v>
      </c>
      <c r="BA27">
        <f t="shared" si="70"/>
        <v>107</v>
      </c>
      <c r="BB27">
        <f t="shared" si="70"/>
        <v>112</v>
      </c>
      <c r="BC27">
        <f t="shared" si="70"/>
        <v>144</v>
      </c>
      <c r="BD27">
        <f t="shared" si="70"/>
        <v>120</v>
      </c>
      <c r="BE27">
        <f t="shared" si="70"/>
        <v>164</v>
      </c>
      <c r="BF27">
        <f t="shared" si="70"/>
        <v>102</v>
      </c>
      <c r="BG27">
        <f t="shared" si="70"/>
        <v>102</v>
      </c>
      <c r="BH27">
        <f t="shared" si="70"/>
        <v>101</v>
      </c>
      <c r="BI27">
        <f t="shared" si="70"/>
        <v>150</v>
      </c>
      <c r="BJ27">
        <f t="shared" si="70"/>
        <v>104</v>
      </c>
      <c r="BK27">
        <f t="shared" si="70"/>
        <v>112</v>
      </c>
      <c r="BL27">
        <f t="shared" si="70"/>
        <v>47</v>
      </c>
      <c r="BM27">
        <f t="shared" si="70"/>
        <v>154</v>
      </c>
      <c r="BN27">
        <f t="shared" si="70"/>
        <v>121</v>
      </c>
      <c r="BO27">
        <f t="shared" si="70"/>
        <v>130</v>
      </c>
      <c r="BP27">
        <f t="shared" si="70"/>
        <v>89</v>
      </c>
      <c r="BQ27">
        <f t="shared" si="70"/>
        <v>53</v>
      </c>
      <c r="BR27">
        <f t="shared" si="70"/>
        <v>114</v>
      </c>
      <c r="BS27">
        <f t="shared" si="70"/>
        <v>132</v>
      </c>
      <c r="BT27">
        <f t="shared" si="70"/>
        <v>50</v>
      </c>
      <c r="BU27">
        <f t="shared" si="70"/>
        <v>138</v>
      </c>
      <c r="BV27">
        <f t="shared" si="70"/>
        <v>68</v>
      </c>
      <c r="BW27">
        <f t="shared" si="70"/>
        <v>100</v>
      </c>
      <c r="BX27">
        <f t="shared" si="70"/>
        <v>15</v>
      </c>
      <c r="BY27">
        <f t="shared" si="70"/>
        <v>35</v>
      </c>
      <c r="BZ27">
        <f t="shared" si="70"/>
        <v>57</v>
      </c>
      <c r="CA27">
        <f t="shared" ref="CA27:CG27" si="71">CA6</f>
        <v>119</v>
      </c>
      <c r="CB27">
        <f t="shared" si="71"/>
        <v>58</v>
      </c>
      <c r="CC27">
        <f t="shared" si="71"/>
        <v>105</v>
      </c>
      <c r="CD27">
        <f t="shared" si="71"/>
        <v>151</v>
      </c>
      <c r="CE27">
        <f t="shared" si="71"/>
        <v>104</v>
      </c>
      <c r="CF27">
        <f t="shared" si="71"/>
        <v>149</v>
      </c>
      <c r="CG27">
        <f t="shared" si="71"/>
        <v>99</v>
      </c>
      <c r="CH27" s="1" t="s">
        <v>765</v>
      </c>
      <c r="CI27" s="6">
        <f>CI6</f>
        <v>82.5</v>
      </c>
      <c r="CJ27" s="6">
        <f>CJ6</f>
        <v>107</v>
      </c>
      <c r="CK27" s="32" t="str">
        <f t="shared" si="32"/>
        <v>Gesamtwörter</v>
      </c>
      <c r="CP27" s="32"/>
      <c r="CQ27" s="8">
        <f t="shared" ref="CQ27:CX27" si="72">CQ6</f>
        <v>82.5</v>
      </c>
      <c r="CR27" s="8">
        <f t="shared" si="72"/>
        <v>107</v>
      </c>
      <c r="CS27" s="29">
        <f t="shared" si="72"/>
        <v>68</v>
      </c>
      <c r="CT27" s="29">
        <f t="shared" si="72"/>
        <v>111</v>
      </c>
      <c r="CU27" s="30">
        <f t="shared" si="72"/>
        <v>91</v>
      </c>
      <c r="CV27" s="30">
        <f t="shared" si="72"/>
        <v>132</v>
      </c>
      <c r="CW27" s="33">
        <f t="shared" si="72"/>
        <v>68</v>
      </c>
      <c r="CX27" s="33">
        <f t="shared" si="72"/>
        <v>105</v>
      </c>
      <c r="CZ27" s="1" t="str">
        <f t="shared" si="44"/>
        <v>Textlänge</v>
      </c>
      <c r="DA27" s="8">
        <f>CQ27</f>
        <v>82.5</v>
      </c>
      <c r="DB27" s="8">
        <f t="shared" ref="DB27:DH27" si="73">CR27</f>
        <v>107</v>
      </c>
      <c r="DC27" s="29">
        <f t="shared" si="73"/>
        <v>68</v>
      </c>
      <c r="DD27" s="29">
        <f t="shared" si="73"/>
        <v>111</v>
      </c>
      <c r="DE27" s="30">
        <f t="shared" si="73"/>
        <v>91</v>
      </c>
      <c r="DF27" s="30">
        <f t="shared" si="73"/>
        <v>132</v>
      </c>
      <c r="DG27" s="33">
        <f t="shared" si="73"/>
        <v>68</v>
      </c>
      <c r="DH27" s="33">
        <f t="shared" si="73"/>
        <v>105</v>
      </c>
      <c r="DI27" s="32"/>
      <c r="DJ27" s="10" t="str">
        <f t="shared" si="45"/>
        <v>Textlänge</v>
      </c>
      <c r="DK27" s="10">
        <f t="shared" si="46"/>
        <v>82.5</v>
      </c>
      <c r="DL27" s="10">
        <f t="shared" si="37"/>
        <v>107</v>
      </c>
      <c r="DM27" s="10">
        <f t="shared" si="38"/>
        <v>68</v>
      </c>
      <c r="DN27" s="10">
        <f t="shared" si="38"/>
        <v>84</v>
      </c>
      <c r="DO27" s="10">
        <f t="shared" si="38"/>
        <v>68</v>
      </c>
      <c r="DP27" s="10">
        <f t="shared" si="38"/>
        <v>133</v>
      </c>
      <c r="DQ27" s="10"/>
      <c r="DR27" s="1" t="str">
        <f t="shared" si="47"/>
        <v>Textlänge</v>
      </c>
      <c r="DS27" s="1">
        <f t="shared" ref="DS27:DX27" si="74">DK27</f>
        <v>82.5</v>
      </c>
      <c r="DT27" s="1">
        <f t="shared" si="74"/>
        <v>107</v>
      </c>
      <c r="DU27" s="1">
        <f t="shared" si="74"/>
        <v>68</v>
      </c>
      <c r="DV27" s="1">
        <f t="shared" si="74"/>
        <v>84</v>
      </c>
      <c r="DW27" s="1">
        <f t="shared" si="74"/>
        <v>68</v>
      </c>
      <c r="DX27" s="1">
        <f t="shared" si="74"/>
        <v>133</v>
      </c>
      <c r="EI27" t="str">
        <f t="shared" si="12"/>
        <v xml:space="preserve"> </v>
      </c>
      <c r="EJ27" t="s">
        <v>440</v>
      </c>
      <c r="EM27" t="s">
        <v>395</v>
      </c>
      <c r="EN27" t="s">
        <v>420</v>
      </c>
      <c r="ET27" t="s">
        <v>420</v>
      </c>
      <c r="EU27" t="str">
        <f t="shared" si="13"/>
        <v xml:space="preserve"> </v>
      </c>
      <c r="EV27" t="s">
        <v>229</v>
      </c>
      <c r="FF27" t="s">
        <v>503</v>
      </c>
      <c r="FG27" t="str">
        <f t="shared" si="14"/>
        <v xml:space="preserve"> </v>
      </c>
      <c r="FH27" s="20" t="s">
        <v>208</v>
      </c>
      <c r="FI27" s="20"/>
      <c r="FJ27" s="20"/>
      <c r="FK27" s="20" t="s">
        <v>396</v>
      </c>
      <c r="FL27" s="20"/>
      <c r="FM27" s="20"/>
      <c r="FN27" s="20"/>
      <c r="FO27" s="20"/>
      <c r="FP27" s="20"/>
      <c r="FQ27" s="20"/>
      <c r="FR27" s="20" t="s">
        <v>418</v>
      </c>
      <c r="FT27" s="3">
        <v>24</v>
      </c>
      <c r="FU27" s="3" t="s">
        <v>719</v>
      </c>
      <c r="FV27" s="42"/>
      <c r="FW27" s="40"/>
      <c r="FX27" s="40" t="s">
        <v>734</v>
      </c>
      <c r="FY27" s="40"/>
      <c r="FZ27" s="3">
        <v>24</v>
      </c>
      <c r="GA27" s="3" t="s">
        <v>693</v>
      </c>
      <c r="GB27" s="42"/>
      <c r="GC27" s="40" t="s">
        <v>734</v>
      </c>
      <c r="GD27" s="40"/>
      <c r="GE27" s="40"/>
      <c r="GF27" s="3"/>
      <c r="GG27" s="3"/>
      <c r="GH27" s="40"/>
      <c r="GI27" s="40"/>
      <c r="GJ27" s="40"/>
      <c r="GK27" s="3"/>
      <c r="GL27" s="40">
        <v>5</v>
      </c>
      <c r="GM27" t="s">
        <v>307</v>
      </c>
      <c r="GN27" t="s">
        <v>748</v>
      </c>
    </row>
    <row r="28" spans="2:199" ht="15" customHeight="1" x14ac:dyDescent="0.25">
      <c r="AK28" s="2"/>
      <c r="AL28" s="2"/>
      <c r="AM28" s="7"/>
      <c r="AN28" s="7"/>
      <c r="CI28" s="5"/>
      <c r="CJ28" s="5"/>
      <c r="CK28" s="20"/>
      <c r="CL28" s="14"/>
      <c r="CM28" s="14"/>
      <c r="CN28" s="14"/>
      <c r="CO28" s="14"/>
      <c r="CP28" s="20"/>
      <c r="DA28" s="32"/>
      <c r="DB28" s="32"/>
      <c r="DC28" s="32"/>
      <c r="DD28" s="32"/>
      <c r="DE28" s="32"/>
      <c r="DF28" s="32"/>
      <c r="DG28" s="32"/>
      <c r="DH28" s="32"/>
      <c r="DJ28" s="9"/>
      <c r="DK28" s="9"/>
      <c r="DL28" s="9"/>
      <c r="DM28" s="9"/>
      <c r="DN28" s="9"/>
      <c r="DO28" s="9"/>
      <c r="DP28" s="9"/>
      <c r="DQ28" s="9"/>
      <c r="DS28" s="1"/>
      <c r="DT28" s="1"/>
      <c r="DU28" s="1"/>
      <c r="DV28" s="1"/>
      <c r="DW28" s="1"/>
      <c r="DX28" s="1"/>
      <c r="EA28" t="s">
        <v>880</v>
      </c>
      <c r="EB28">
        <v>25.5</v>
      </c>
      <c r="EC28">
        <v>24</v>
      </c>
      <c r="ED28">
        <v>35</v>
      </c>
      <c r="EI28" t="str">
        <f t="shared" si="12"/>
        <v xml:space="preserve"> </v>
      </c>
      <c r="EJ28" t="s">
        <v>211</v>
      </c>
      <c r="EM28" t="s">
        <v>396</v>
      </c>
      <c r="EN28" t="s">
        <v>421</v>
      </c>
      <c r="ET28" t="s">
        <v>421</v>
      </c>
      <c r="EU28" t="str">
        <f t="shared" si="13"/>
        <v xml:space="preserve"> </v>
      </c>
      <c r="EV28" t="s">
        <v>230</v>
      </c>
      <c r="FF28" t="s">
        <v>504</v>
      </c>
      <c r="FG28" t="str">
        <f t="shared" si="14"/>
        <v xml:space="preserve"> </v>
      </c>
      <c r="FH28" s="20" t="s">
        <v>440</v>
      </c>
      <c r="FI28" s="20"/>
      <c r="FJ28" s="20"/>
      <c r="FK28" s="20" t="s">
        <v>722</v>
      </c>
      <c r="FL28" s="20"/>
      <c r="FM28" s="20"/>
      <c r="FN28" s="20"/>
      <c r="FO28" s="20"/>
      <c r="FP28" s="20"/>
      <c r="FQ28" s="20"/>
      <c r="FR28" s="20" t="s">
        <v>424</v>
      </c>
      <c r="FT28" s="3">
        <v>25</v>
      </c>
      <c r="FU28" s="3" t="s">
        <v>391</v>
      </c>
      <c r="FV28" s="42" t="s">
        <v>734</v>
      </c>
      <c r="FW28" s="40" t="s">
        <v>734</v>
      </c>
      <c r="FX28" s="40" t="s">
        <v>734</v>
      </c>
      <c r="FY28" s="40"/>
      <c r="FZ28" s="3">
        <v>25</v>
      </c>
      <c r="GA28" s="3" t="s">
        <v>539</v>
      </c>
      <c r="GB28" s="42"/>
      <c r="GC28" s="40"/>
      <c r="GD28" s="40" t="s">
        <v>734</v>
      </c>
      <c r="GE28" s="40"/>
      <c r="GF28" s="3"/>
      <c r="GG28" s="3"/>
      <c r="GH28" s="40"/>
      <c r="GI28" s="40"/>
      <c r="GJ28" s="40"/>
      <c r="GK28" s="3"/>
      <c r="GL28" s="3">
        <v>6</v>
      </c>
      <c r="GM28" t="s">
        <v>573</v>
      </c>
      <c r="GN28" t="s">
        <v>751</v>
      </c>
    </row>
    <row r="29" spans="2:199" ht="15" customHeight="1" x14ac:dyDescent="0.25">
      <c r="B29" t="s">
        <v>21</v>
      </c>
      <c r="C29">
        <v>0.73</v>
      </c>
      <c r="D29">
        <v>0.56000000000000005</v>
      </c>
      <c r="F29">
        <v>0.54</v>
      </c>
      <c r="G29">
        <v>0.6</v>
      </c>
      <c r="H29">
        <v>0.56000000000000005</v>
      </c>
      <c r="I29">
        <v>0.53</v>
      </c>
      <c r="J29">
        <v>0.45</v>
      </c>
      <c r="K29">
        <v>0.65</v>
      </c>
      <c r="L29">
        <v>0.56999999999999995</v>
      </c>
      <c r="M29">
        <v>0.73</v>
      </c>
      <c r="N29">
        <v>0.56999999999999995</v>
      </c>
      <c r="O29">
        <v>0.78</v>
      </c>
      <c r="P29">
        <v>0.59</v>
      </c>
      <c r="Q29">
        <v>0.67</v>
      </c>
      <c r="R29">
        <v>0.49</v>
      </c>
      <c r="S29">
        <v>0.62</v>
      </c>
      <c r="T29">
        <v>0.6</v>
      </c>
      <c r="V29">
        <v>0.63</v>
      </c>
      <c r="W29">
        <v>0.54</v>
      </c>
      <c r="X29">
        <v>0.8</v>
      </c>
      <c r="Y29">
        <v>0.75</v>
      </c>
      <c r="Z29">
        <v>0.81</v>
      </c>
      <c r="AA29">
        <v>0.52</v>
      </c>
      <c r="AB29">
        <v>0.71</v>
      </c>
      <c r="AC29">
        <v>0.46</v>
      </c>
      <c r="AD29">
        <v>0.56000000000000005</v>
      </c>
      <c r="AE29">
        <v>0.61</v>
      </c>
      <c r="AF29">
        <v>0.56000000000000005</v>
      </c>
      <c r="AG29">
        <v>0.47</v>
      </c>
      <c r="AH29">
        <v>0.74</v>
      </c>
      <c r="AI29">
        <v>0.5</v>
      </c>
      <c r="AK29" s="2"/>
      <c r="AL29" s="2"/>
      <c r="AM29" s="7">
        <v>0.34</v>
      </c>
      <c r="AN29" s="7">
        <v>0.22</v>
      </c>
      <c r="AP29">
        <v>0.66</v>
      </c>
      <c r="AQ29">
        <v>0.42</v>
      </c>
      <c r="AR29">
        <v>0.87</v>
      </c>
      <c r="AS29">
        <v>0.7</v>
      </c>
      <c r="AT29">
        <v>0.63</v>
      </c>
      <c r="AU29">
        <v>0.54</v>
      </c>
      <c r="AV29">
        <v>0.89</v>
      </c>
      <c r="AW29">
        <v>0.53</v>
      </c>
      <c r="AX29">
        <v>0.61</v>
      </c>
      <c r="AY29">
        <v>0.57999999999999996</v>
      </c>
      <c r="AZ29">
        <v>0.59</v>
      </c>
      <c r="BA29">
        <v>0.51</v>
      </c>
      <c r="BB29">
        <v>0.62</v>
      </c>
      <c r="BC29">
        <v>0.54</v>
      </c>
      <c r="BD29">
        <v>0.56999999999999995</v>
      </c>
      <c r="BE29">
        <v>0.47</v>
      </c>
      <c r="BF29">
        <v>0.53</v>
      </c>
      <c r="BG29">
        <v>0.45</v>
      </c>
      <c r="BH29">
        <v>0.67</v>
      </c>
      <c r="BI29">
        <v>0.55000000000000004</v>
      </c>
      <c r="BJ29">
        <v>0.47</v>
      </c>
      <c r="BK29">
        <v>0.45</v>
      </c>
      <c r="BL29">
        <v>0.64</v>
      </c>
      <c r="BM29">
        <v>0.43</v>
      </c>
      <c r="BN29">
        <v>0.62</v>
      </c>
      <c r="BO29">
        <v>0.53</v>
      </c>
      <c r="BP29">
        <v>0.56000000000000005</v>
      </c>
      <c r="BQ29">
        <v>0.66</v>
      </c>
      <c r="BR29">
        <v>0.61</v>
      </c>
      <c r="BS29">
        <v>0.55000000000000004</v>
      </c>
      <c r="BT29">
        <v>0.74</v>
      </c>
      <c r="BU29">
        <v>0.5</v>
      </c>
      <c r="BV29">
        <v>0.72</v>
      </c>
      <c r="BW29">
        <v>0.57999999999999996</v>
      </c>
      <c r="BX29">
        <v>1</v>
      </c>
      <c r="BY29">
        <v>0.8</v>
      </c>
      <c r="BZ29">
        <v>0.73</v>
      </c>
      <c r="CA29">
        <v>0.57999999999999996</v>
      </c>
      <c r="CB29">
        <v>0.69</v>
      </c>
      <c r="CC29">
        <v>0.56999999999999995</v>
      </c>
      <c r="CD29">
        <v>0.56000000000000005</v>
      </c>
      <c r="CE29">
        <v>0.54</v>
      </c>
      <c r="CF29">
        <v>0.5</v>
      </c>
      <c r="CG29">
        <v>0.48</v>
      </c>
      <c r="CI29" s="5"/>
      <c r="CJ29" s="5"/>
      <c r="CK29" s="20"/>
      <c r="CL29" s="14"/>
      <c r="CM29" s="14"/>
      <c r="CN29" s="14"/>
      <c r="CO29" s="14"/>
      <c r="CP29" s="20"/>
      <c r="CZ29" s="20" t="s">
        <v>867</v>
      </c>
      <c r="DA29" s="32" t="s">
        <v>869</v>
      </c>
      <c r="DB29" s="32" t="s">
        <v>870</v>
      </c>
      <c r="DC29" s="32" t="s">
        <v>869</v>
      </c>
      <c r="DD29" s="32" t="s">
        <v>870</v>
      </c>
      <c r="DE29" s="32" t="s">
        <v>869</v>
      </c>
      <c r="DF29" s="32" t="s">
        <v>870</v>
      </c>
      <c r="DG29" s="32" t="s">
        <v>869</v>
      </c>
      <c r="DH29" s="32" t="s">
        <v>870</v>
      </c>
      <c r="DR29" s="20" t="s">
        <v>867</v>
      </c>
      <c r="DS29" s="32" t="s">
        <v>869</v>
      </c>
      <c r="DT29" s="32" t="s">
        <v>870</v>
      </c>
      <c r="DU29" s="32" t="s">
        <v>869</v>
      </c>
      <c r="DV29" s="32" t="s">
        <v>870</v>
      </c>
      <c r="DW29" s="32" t="s">
        <v>869</v>
      </c>
      <c r="DX29" s="32" t="s">
        <v>870</v>
      </c>
      <c r="DY29" s="32"/>
      <c r="DZ29" s="32"/>
      <c r="EI29" t="str">
        <f t="shared" si="12"/>
        <v xml:space="preserve"> </v>
      </c>
      <c r="EJ29" t="s">
        <v>212</v>
      </c>
      <c r="EM29" t="s">
        <v>397</v>
      </c>
      <c r="EN29" t="s">
        <v>422</v>
      </c>
      <c r="ET29" t="s">
        <v>422</v>
      </c>
      <c r="EU29" t="str">
        <f t="shared" si="13"/>
        <v xml:space="preserve"> </v>
      </c>
      <c r="EV29" t="s">
        <v>680</v>
      </c>
      <c r="FG29" t="str">
        <f t="shared" si="14"/>
        <v xml:space="preserve"> </v>
      </c>
      <c r="FH29" s="20" t="s">
        <v>213</v>
      </c>
      <c r="FI29" s="20"/>
      <c r="FJ29" s="20"/>
      <c r="FK29" s="20" t="s">
        <v>397</v>
      </c>
      <c r="FL29" s="20"/>
      <c r="FM29" s="20"/>
      <c r="FN29" s="20"/>
      <c r="FO29" s="20"/>
      <c r="FP29" s="20"/>
      <c r="FQ29" s="20"/>
      <c r="FR29" s="20" t="s">
        <v>544</v>
      </c>
      <c r="FT29" s="3">
        <v>26</v>
      </c>
      <c r="FU29" s="3" t="s">
        <v>720</v>
      </c>
      <c r="FV29" s="42"/>
      <c r="FW29" s="40"/>
      <c r="FX29" s="40" t="s">
        <v>734</v>
      </c>
      <c r="FY29" s="40"/>
      <c r="FZ29" s="3">
        <v>26</v>
      </c>
      <c r="GA29" s="3" t="s">
        <v>650</v>
      </c>
      <c r="GB29" s="42" t="s">
        <v>734</v>
      </c>
      <c r="GC29" s="40"/>
      <c r="GD29" s="40"/>
      <c r="GE29" s="40"/>
      <c r="GF29" s="3"/>
      <c r="GG29" s="3"/>
      <c r="GH29" s="40"/>
      <c r="GI29" s="40"/>
      <c r="GJ29" s="40"/>
      <c r="GK29" s="3"/>
      <c r="GL29" s="40">
        <v>7</v>
      </c>
      <c r="GM29" t="s">
        <v>575</v>
      </c>
      <c r="GN29" t="s">
        <v>751</v>
      </c>
    </row>
    <row r="30" spans="2:199" ht="15" customHeight="1" x14ac:dyDescent="0.25">
      <c r="B30" t="s">
        <v>22</v>
      </c>
      <c r="C30">
        <v>1.38</v>
      </c>
      <c r="D30">
        <v>1.8</v>
      </c>
      <c r="F30">
        <v>1.87</v>
      </c>
      <c r="G30">
        <v>1.67</v>
      </c>
      <c r="H30">
        <v>1.98</v>
      </c>
      <c r="I30">
        <v>1.88</v>
      </c>
      <c r="J30">
        <v>2.19</v>
      </c>
      <c r="K30">
        <v>1.55</v>
      </c>
      <c r="L30">
        <v>1.93</v>
      </c>
      <c r="M30">
        <v>1.38</v>
      </c>
      <c r="N30">
        <v>1.75</v>
      </c>
      <c r="O30">
        <v>1.28</v>
      </c>
      <c r="P30">
        <v>1.68</v>
      </c>
      <c r="Q30">
        <v>1.49</v>
      </c>
      <c r="R30">
        <v>2.02</v>
      </c>
      <c r="S30">
        <v>1.61</v>
      </c>
      <c r="T30">
        <v>1.66</v>
      </c>
      <c r="V30">
        <v>1.58</v>
      </c>
      <c r="W30">
        <v>1.87</v>
      </c>
      <c r="X30">
        <v>1.25</v>
      </c>
      <c r="Y30">
        <v>1.33</v>
      </c>
      <c r="Z30">
        <v>1.23</v>
      </c>
      <c r="AA30">
        <v>1.91</v>
      </c>
      <c r="AB30">
        <v>1.4</v>
      </c>
      <c r="AC30">
        <v>2.2000000000000002</v>
      </c>
      <c r="AD30">
        <v>1.78</v>
      </c>
      <c r="AE30">
        <v>1.63</v>
      </c>
      <c r="AF30">
        <v>1.8</v>
      </c>
      <c r="AG30">
        <v>2.12</v>
      </c>
      <c r="AH30">
        <v>1.35</v>
      </c>
      <c r="AI30">
        <v>2</v>
      </c>
      <c r="AK30" s="2"/>
      <c r="AL30" s="2"/>
      <c r="AM30" s="7">
        <v>2.96</v>
      </c>
      <c r="AN30" s="7">
        <v>4.46</v>
      </c>
      <c r="AP30">
        <v>1.52</v>
      </c>
      <c r="AQ30">
        <v>2.36</v>
      </c>
      <c r="AR30">
        <v>1.1499999999999999</v>
      </c>
      <c r="AS30">
        <v>1.42</v>
      </c>
      <c r="AT30">
        <v>1.59</v>
      </c>
      <c r="AU30">
        <v>1.84</v>
      </c>
      <c r="AV30">
        <v>1.1200000000000001</v>
      </c>
      <c r="AW30">
        <v>1.89</v>
      </c>
      <c r="AX30">
        <v>1.64</v>
      </c>
      <c r="AY30">
        <v>1.73</v>
      </c>
      <c r="AZ30">
        <v>1.69</v>
      </c>
      <c r="BA30">
        <v>1.95</v>
      </c>
      <c r="BB30">
        <v>1.62</v>
      </c>
      <c r="BC30">
        <v>1.85</v>
      </c>
      <c r="BD30">
        <v>1.76</v>
      </c>
      <c r="BE30">
        <v>2.12</v>
      </c>
      <c r="BF30">
        <v>1.89</v>
      </c>
      <c r="BG30">
        <v>2.2200000000000002</v>
      </c>
      <c r="BH30">
        <v>1.49</v>
      </c>
      <c r="BI30">
        <v>1.81</v>
      </c>
      <c r="BJ30">
        <v>2.12</v>
      </c>
      <c r="BK30">
        <v>2.2400000000000002</v>
      </c>
      <c r="BL30">
        <v>1.57</v>
      </c>
      <c r="BM30">
        <v>2.33</v>
      </c>
      <c r="BN30">
        <v>1.61</v>
      </c>
      <c r="BO30">
        <v>1.88</v>
      </c>
      <c r="BP30">
        <v>1.78</v>
      </c>
      <c r="BQ30">
        <v>1.51</v>
      </c>
      <c r="BR30">
        <v>1.65</v>
      </c>
      <c r="BS30">
        <v>1.81</v>
      </c>
      <c r="BT30">
        <v>1.35</v>
      </c>
      <c r="BU30">
        <v>2</v>
      </c>
      <c r="BV30">
        <v>1.39</v>
      </c>
      <c r="BW30">
        <v>1.72</v>
      </c>
      <c r="BX30">
        <v>1</v>
      </c>
      <c r="BY30">
        <v>1.25</v>
      </c>
      <c r="BZ30">
        <v>1.27</v>
      </c>
      <c r="CA30">
        <v>1.72</v>
      </c>
      <c r="CB30">
        <v>1.45</v>
      </c>
      <c r="CC30">
        <v>1.75</v>
      </c>
      <c r="CD30">
        <v>1.78</v>
      </c>
      <c r="CE30">
        <v>1.86</v>
      </c>
      <c r="CF30">
        <v>2.0099999999999998</v>
      </c>
      <c r="CG30">
        <v>2.06</v>
      </c>
      <c r="CI30" s="5"/>
      <c r="CJ30" s="5"/>
      <c r="CK30" s="20"/>
      <c r="CL30" s="14"/>
      <c r="CM30" s="14"/>
      <c r="CN30" s="14"/>
      <c r="CO30" s="14"/>
      <c r="CP30" s="20"/>
      <c r="CZ30" s="20" t="s">
        <v>868</v>
      </c>
      <c r="DA30" s="32">
        <f>((DB27-DA27)/DA27)*100</f>
        <v>29.696969696969699</v>
      </c>
      <c r="DB30" s="32">
        <f>DB27-DA27</f>
        <v>24.5</v>
      </c>
      <c r="DC30" s="32">
        <f>((DD27-DC27)/DC27)*100</f>
        <v>63.235294117647058</v>
      </c>
      <c r="DD30" s="32">
        <f>DD27-DC27</f>
        <v>43</v>
      </c>
      <c r="DE30" s="32">
        <f>((DF27-DE27)/DE27)*100</f>
        <v>45.054945054945058</v>
      </c>
      <c r="DF30" s="32">
        <f>DF27-DE27</f>
        <v>41</v>
      </c>
      <c r="DG30" s="32">
        <f>((DH27-DG27)/DG27)*100</f>
        <v>54.411764705882348</v>
      </c>
      <c r="DH30" s="32">
        <f>DH27-DG27</f>
        <v>37</v>
      </c>
      <c r="DM30" s="13"/>
      <c r="DN30" s="12"/>
      <c r="DO30" s="12"/>
      <c r="DP30" s="12"/>
      <c r="DQ30" s="12"/>
      <c r="DR30" s="20" t="s">
        <v>868</v>
      </c>
      <c r="DS30" s="32">
        <f>((DT27-DS27)/DS27)*100</f>
        <v>29.696969696969699</v>
      </c>
      <c r="DT30" s="32">
        <f>DT27-DS27</f>
        <v>24.5</v>
      </c>
      <c r="DU30" s="32">
        <f>((DV27-DU27)/DU27)*100</f>
        <v>23.52941176470588</v>
      </c>
      <c r="DV30" s="32">
        <f>DV27-DU27</f>
        <v>16</v>
      </c>
      <c r="DW30" s="32">
        <f>((DX27-DW27)/DW27)*100</f>
        <v>95.588235294117652</v>
      </c>
      <c r="DX30" s="32">
        <f>DX27-DW27</f>
        <v>65</v>
      </c>
      <c r="DY30" s="32"/>
      <c r="DZ30" s="32"/>
      <c r="EI30" t="str">
        <f t="shared" si="12"/>
        <v xml:space="preserve"> </v>
      </c>
      <c r="EJ30" t="s">
        <v>213</v>
      </c>
      <c r="EM30" t="s">
        <v>398</v>
      </c>
      <c r="EN30" t="s">
        <v>423</v>
      </c>
      <c r="ET30" t="s">
        <v>423</v>
      </c>
      <c r="EU30" t="str">
        <f t="shared" si="13"/>
        <v xml:space="preserve"> </v>
      </c>
      <c r="EV30" t="s">
        <v>233</v>
      </c>
      <c r="FG30" t="str">
        <f t="shared" si="14"/>
        <v xml:space="preserve"> </v>
      </c>
      <c r="FH30" s="20" t="s">
        <v>80</v>
      </c>
      <c r="FI30" s="20"/>
      <c r="FJ30" s="20"/>
      <c r="FK30" s="20" t="s">
        <v>53</v>
      </c>
      <c r="FL30" s="20"/>
      <c r="FM30" s="20"/>
      <c r="FN30" s="20"/>
      <c r="FO30" s="20"/>
      <c r="FP30" s="20"/>
      <c r="FQ30" s="20"/>
      <c r="FR30" s="20" t="s">
        <v>427</v>
      </c>
      <c r="FT30" s="3">
        <v>27</v>
      </c>
      <c r="FU30" s="3" t="s">
        <v>392</v>
      </c>
      <c r="FV30" s="42" t="s">
        <v>734</v>
      </c>
      <c r="FW30" s="40" t="s">
        <v>734</v>
      </c>
      <c r="FX30" s="40" t="s">
        <v>734</v>
      </c>
      <c r="FY30" s="40"/>
      <c r="FZ30" s="3">
        <v>27</v>
      </c>
      <c r="GA30" s="3" t="s">
        <v>889</v>
      </c>
      <c r="GB30" s="42"/>
      <c r="GC30" s="40"/>
      <c r="GD30" s="40" t="s">
        <v>734</v>
      </c>
      <c r="GE30" s="40"/>
      <c r="GF30" s="3"/>
      <c r="GG30" s="3"/>
      <c r="GH30" s="40"/>
      <c r="GI30" s="40"/>
      <c r="GJ30" s="40"/>
      <c r="GK30" s="3"/>
      <c r="GL30" s="40">
        <v>8</v>
      </c>
      <c r="GM30" t="s">
        <v>747</v>
      </c>
      <c r="GN30" t="s">
        <v>751</v>
      </c>
    </row>
    <row r="31" spans="2:199" ht="15" customHeight="1" x14ac:dyDescent="0.25">
      <c r="B31" t="s">
        <v>28</v>
      </c>
      <c r="AQ31" t="s">
        <v>846</v>
      </c>
      <c r="AS31" t="s">
        <v>847</v>
      </c>
      <c r="AU31" t="s">
        <v>848</v>
      </c>
      <c r="AW31" t="s">
        <v>848</v>
      </c>
      <c r="AY31" t="s">
        <v>847</v>
      </c>
      <c r="BC31" t="s">
        <v>848</v>
      </c>
      <c r="BE31" t="s">
        <v>847</v>
      </c>
      <c r="BG31" t="s">
        <v>848</v>
      </c>
      <c r="BK31" t="s">
        <v>848</v>
      </c>
      <c r="BM31" t="s">
        <v>847</v>
      </c>
      <c r="BO31" t="s">
        <v>847</v>
      </c>
      <c r="BQ31" t="s">
        <v>847</v>
      </c>
      <c r="BS31" t="s">
        <v>847</v>
      </c>
      <c r="BU31" t="s">
        <v>847</v>
      </c>
      <c r="CA31" t="s">
        <v>847</v>
      </c>
      <c r="CE31" t="s">
        <v>847</v>
      </c>
      <c r="CL31" s="14"/>
      <c r="CM31" s="14"/>
      <c r="CN31" s="14"/>
      <c r="CO31" s="14"/>
      <c r="DA31" s="32"/>
      <c r="DB31" s="32"/>
      <c r="DC31" s="32"/>
      <c r="DD31" s="32"/>
      <c r="DE31" s="32"/>
      <c r="DF31" s="32"/>
      <c r="DG31" s="32"/>
      <c r="DH31" s="32"/>
      <c r="DM31" s="13"/>
      <c r="DN31" s="12"/>
      <c r="DO31" s="12"/>
      <c r="DP31" s="12"/>
      <c r="DQ31" s="12"/>
      <c r="DR31" s="20"/>
      <c r="DS31" s="32"/>
      <c r="DT31" s="32"/>
      <c r="DU31" s="32"/>
      <c r="DV31" s="32"/>
      <c r="DW31" s="32"/>
      <c r="DX31" s="32"/>
      <c r="DY31" s="32"/>
      <c r="DZ31" s="32"/>
      <c r="EI31" t="str">
        <f t="shared" si="12"/>
        <v xml:space="preserve"> </v>
      </c>
      <c r="EJ31" t="s">
        <v>80</v>
      </c>
      <c r="EM31" t="s">
        <v>399</v>
      </c>
      <c r="EN31" t="s">
        <v>424</v>
      </c>
      <c r="ET31" t="s">
        <v>424</v>
      </c>
      <c r="EU31" t="str">
        <f t="shared" si="13"/>
        <v xml:space="preserve"> </v>
      </c>
      <c r="EV31" t="s">
        <v>237</v>
      </c>
      <c r="FG31" t="str">
        <f t="shared" si="14"/>
        <v xml:space="preserve"> </v>
      </c>
      <c r="FH31" s="20" t="s">
        <v>215</v>
      </c>
      <c r="FI31" s="20"/>
      <c r="FJ31" s="20"/>
      <c r="FK31" s="20"/>
      <c r="FL31" s="20"/>
      <c r="FM31" s="20"/>
      <c r="FN31" s="20"/>
      <c r="FO31" s="20"/>
      <c r="FP31" s="20"/>
      <c r="FQ31" s="20"/>
      <c r="FR31" s="20" t="s">
        <v>428</v>
      </c>
      <c r="FT31" s="3">
        <v>28</v>
      </c>
      <c r="FU31" s="3" t="s">
        <v>393</v>
      </c>
      <c r="FV31" s="42" t="s">
        <v>734</v>
      </c>
      <c r="FW31" s="40" t="s">
        <v>734</v>
      </c>
      <c r="FX31" s="40" t="s">
        <v>734</v>
      </c>
      <c r="FY31" s="40"/>
      <c r="FZ31" s="3">
        <v>28</v>
      </c>
      <c r="GA31" s="3" t="s">
        <v>541</v>
      </c>
      <c r="GB31" s="42"/>
      <c r="GC31" s="40"/>
      <c r="GD31" s="40" t="s">
        <v>734</v>
      </c>
      <c r="GE31" s="40"/>
      <c r="GF31" s="3"/>
      <c r="GG31" s="3"/>
      <c r="GH31" s="40"/>
      <c r="GI31" s="40"/>
      <c r="GJ31" s="40"/>
      <c r="GK31" s="3"/>
      <c r="GL31" s="40">
        <v>9</v>
      </c>
      <c r="GM31" t="s">
        <v>753</v>
      </c>
      <c r="GN31" t="s">
        <v>751</v>
      </c>
    </row>
    <row r="32" spans="2:199" ht="15" customHeight="1" x14ac:dyDescent="0.25">
      <c r="B32" t="s">
        <v>29</v>
      </c>
      <c r="CZ32" s="20" t="s">
        <v>6</v>
      </c>
      <c r="DA32" s="32">
        <f>((DB23-DA23)/DA23)*100</f>
        <v>57.692307692307701</v>
      </c>
      <c r="DB32" s="32">
        <f>DB23-DA23</f>
        <v>4.5731707317073171</v>
      </c>
      <c r="DC32" s="32">
        <f>((DD23-DC23)/DC23)*100</f>
        <v>287.92270531400965</v>
      </c>
      <c r="DD32" s="32">
        <f>DD23-DC23</f>
        <v>7.8882932962742363</v>
      </c>
      <c r="DE32" s="32">
        <f>((DF23-DE23)/DE23)*100</f>
        <v>51.093155893536135</v>
      </c>
      <c r="DF32" s="32">
        <f>DF23-DE23</f>
        <v>4.3716069213720754</v>
      </c>
      <c r="DG32" s="32">
        <f>((DH23-DG23)/DG23)*100</f>
        <v>90.111642743221665</v>
      </c>
      <c r="DH32" s="32">
        <f>DH23-DG23</f>
        <v>5.4429851321409064</v>
      </c>
      <c r="DM32" s="14"/>
      <c r="DN32" s="12"/>
      <c r="DO32" s="12"/>
      <c r="DP32" s="12"/>
      <c r="DQ32" s="12"/>
      <c r="DR32" s="20" t="s">
        <v>6</v>
      </c>
      <c r="DS32" s="32">
        <f>((DT23-DS23)/DS23)*100</f>
        <v>45.476109793290412</v>
      </c>
      <c r="DT32" s="32">
        <f>DT23-DS23</f>
        <v>3.7181724988224865</v>
      </c>
      <c r="DU32" s="32" t="s">
        <v>874</v>
      </c>
      <c r="DV32" s="32">
        <f>DV23-DU23</f>
        <v>15.706806282722512</v>
      </c>
      <c r="DW32" s="32">
        <f>((DX23-DW23)/DW23)*100</f>
        <v>151.66666666666663</v>
      </c>
      <c r="DX32" s="32">
        <f>DX23-DW23</f>
        <v>6.0264900662251648</v>
      </c>
      <c r="DY32" s="32"/>
      <c r="DZ32" s="32"/>
      <c r="EI32" t="str">
        <f t="shared" si="12"/>
        <v xml:space="preserve"> </v>
      </c>
      <c r="EJ32" t="s">
        <v>660</v>
      </c>
      <c r="EM32" t="s">
        <v>400</v>
      </c>
      <c r="EN32" t="s">
        <v>498</v>
      </c>
      <c r="ET32" t="s">
        <v>498</v>
      </c>
      <c r="EU32" t="str">
        <f t="shared" si="13"/>
        <v xml:space="preserve"> </v>
      </c>
      <c r="EV32" t="s">
        <v>443</v>
      </c>
      <c r="FG32" t="str">
        <f t="shared" si="14"/>
        <v xml:space="preserve"> </v>
      </c>
      <c r="FH32" s="20" t="s">
        <v>216</v>
      </c>
      <c r="FI32" s="20"/>
      <c r="FJ32" s="20"/>
      <c r="FK32" s="20"/>
      <c r="FL32" s="20"/>
      <c r="FM32" s="20"/>
      <c r="FN32" s="20"/>
      <c r="FO32" s="20"/>
      <c r="FP32" s="20"/>
      <c r="FQ32" s="20"/>
      <c r="FR32" s="20" t="s">
        <v>429</v>
      </c>
      <c r="FT32" s="3">
        <v>29</v>
      </c>
      <c r="FU32" s="3" t="s">
        <v>394</v>
      </c>
      <c r="FV32" s="42" t="s">
        <v>734</v>
      </c>
      <c r="FW32" s="40" t="s">
        <v>734</v>
      </c>
      <c r="FX32" s="40" t="s">
        <v>734</v>
      </c>
      <c r="FY32" s="40"/>
      <c r="FZ32" s="3">
        <v>29</v>
      </c>
      <c r="GA32" s="3" t="s">
        <v>670</v>
      </c>
      <c r="GB32" s="42" t="s">
        <v>734</v>
      </c>
      <c r="GC32" s="40"/>
      <c r="GD32" s="40"/>
      <c r="GE32" s="40"/>
      <c r="GF32" s="3"/>
      <c r="GG32" s="3"/>
      <c r="GH32" s="40"/>
      <c r="GI32" s="40"/>
      <c r="GJ32" s="40"/>
      <c r="GK32" s="3"/>
      <c r="GL32" s="3"/>
    </row>
    <row r="33" spans="1:198" ht="15" customHeight="1" x14ac:dyDescent="0.25">
      <c r="CI33" t="s">
        <v>763</v>
      </c>
      <c r="CZ33" s="20" t="s">
        <v>871</v>
      </c>
      <c r="DA33" s="32">
        <f t="shared" ref="DA33:DG35" si="75">((DB24-DA24)/DA24)*100</f>
        <v>30.15873015873014</v>
      </c>
      <c r="DB33" s="32">
        <f t="shared" ref="DB33:DD35" si="76">DB24-DA24</f>
        <v>3.3101045296167229</v>
      </c>
      <c r="DC33" s="32">
        <f t="shared" si="75"/>
        <v>52.8180354267311</v>
      </c>
      <c r="DD33" s="32">
        <f t="shared" si="76"/>
        <v>4.3412083912381725</v>
      </c>
      <c r="DE33" s="32">
        <f t="shared" si="75"/>
        <v>42.205323193916357</v>
      </c>
      <c r="DF33" s="32">
        <f>DF24-DE24</f>
        <v>4.0625444785587934</v>
      </c>
      <c r="DG33" s="32">
        <f t="shared" si="75"/>
        <v>24.760765550239235</v>
      </c>
      <c r="DH33" s="32">
        <f>DH24-DG24</f>
        <v>2.658874153045824</v>
      </c>
      <c r="DM33" s="14"/>
      <c r="DN33" s="12"/>
      <c r="DO33" s="12"/>
      <c r="DP33" s="12"/>
      <c r="DQ33" s="12"/>
      <c r="DR33" s="20" t="s">
        <v>871</v>
      </c>
      <c r="DS33" s="32">
        <f>((DT24-DS24)/DS24)*100</f>
        <v>12.848751835535957</v>
      </c>
      <c r="DT33" s="32">
        <f>DT24-DS24</f>
        <v>1.4545756794946367</v>
      </c>
      <c r="DU33" s="32">
        <f>((DV24-DU24)/DU24)*100</f>
        <v>-29.79057591623036</v>
      </c>
      <c r="DV33" s="32">
        <f>DV24-DU24</f>
        <v>-3.9987350223128004</v>
      </c>
      <c r="DW33" s="32">
        <f>((DX24-DW24)/DW24)*100</f>
        <v>83.910256410256409</v>
      </c>
      <c r="DX33" s="32">
        <f>DX24-DW24</f>
        <v>6.6683647478349473</v>
      </c>
      <c r="DY33" s="32"/>
      <c r="DZ33" s="32"/>
      <c r="EI33" t="str">
        <f t="shared" si="12"/>
        <v xml:space="preserve"> </v>
      </c>
      <c r="EJ33" t="s">
        <v>214</v>
      </c>
      <c r="EM33" t="s">
        <v>401</v>
      </c>
      <c r="EN33" t="s">
        <v>426</v>
      </c>
      <c r="ET33" t="s">
        <v>426</v>
      </c>
      <c r="EU33" t="str">
        <f t="shared" si="13"/>
        <v xml:space="preserve"> </v>
      </c>
      <c r="EV33" t="s">
        <v>241</v>
      </c>
      <c r="FG33" t="str">
        <f t="shared" si="14"/>
        <v xml:space="preserve"> </v>
      </c>
      <c r="FH33" s="20" t="s">
        <v>217</v>
      </c>
      <c r="FI33" s="20"/>
      <c r="FJ33" s="20"/>
      <c r="FK33" s="20"/>
      <c r="FL33" s="20"/>
      <c r="FM33" s="20"/>
      <c r="FN33" s="20"/>
      <c r="FO33" s="20"/>
      <c r="FP33" s="20"/>
      <c r="FQ33" s="20"/>
      <c r="FR33" s="20" t="s">
        <v>430</v>
      </c>
      <c r="FT33" s="3">
        <v>30</v>
      </c>
      <c r="FU33" s="3" t="s">
        <v>395</v>
      </c>
      <c r="FV33" s="42" t="s">
        <v>734</v>
      </c>
      <c r="FW33" s="40"/>
      <c r="FX33" s="40"/>
      <c r="FY33" s="40"/>
      <c r="FZ33" s="3">
        <v>30</v>
      </c>
      <c r="GA33" s="3" t="s">
        <v>672</v>
      </c>
      <c r="GB33" s="42" t="s">
        <v>734</v>
      </c>
      <c r="GC33" s="40"/>
      <c r="GD33" s="40"/>
      <c r="GE33" s="40"/>
      <c r="GF33" s="3"/>
      <c r="GG33" s="3"/>
      <c r="GH33" s="40"/>
      <c r="GI33" s="40"/>
      <c r="GJ33" s="40"/>
      <c r="GK33" s="3"/>
      <c r="GL33" s="3"/>
      <c r="GM33" s="26" t="s">
        <v>743</v>
      </c>
    </row>
    <row r="34" spans="1:198" ht="15" customHeight="1" x14ac:dyDescent="0.25">
      <c r="I34" t="s">
        <v>900</v>
      </c>
      <c r="BO34" t="s">
        <v>845</v>
      </c>
      <c r="BR34" t="s">
        <v>849</v>
      </c>
      <c r="BS34" t="s">
        <v>850</v>
      </c>
      <c r="CZ34" s="20" t="s">
        <v>11</v>
      </c>
      <c r="DA34" s="32">
        <f t="shared" si="75"/>
        <v>-26.785714285714292</v>
      </c>
      <c r="DB34" s="32">
        <f t="shared" si="76"/>
        <v>-1.3066202090592336</v>
      </c>
      <c r="DC34" s="32">
        <f t="shared" si="75"/>
        <v>-29.468599033816425</v>
      </c>
      <c r="DD34" s="32">
        <f t="shared" si="76"/>
        <v>-2.0183971940970151</v>
      </c>
      <c r="DE34" s="32">
        <f t="shared" si="75"/>
        <v>-52.598225602027881</v>
      </c>
      <c r="DF34" s="32">
        <f>DF25-DE25</f>
        <v>-2.5314654033061545</v>
      </c>
      <c r="DG34" s="32">
        <f t="shared" si="75"/>
        <v>-1.9736842105263299</v>
      </c>
      <c r="DH34" s="32">
        <f>DH25-DG25</f>
        <v>-0.10596962204168214</v>
      </c>
      <c r="DM34" s="13"/>
      <c r="DN34" s="12"/>
      <c r="DO34" s="12"/>
      <c r="DP34" s="12"/>
      <c r="DQ34" s="12"/>
      <c r="DR34" s="20" t="s">
        <v>11</v>
      </c>
      <c r="DS34" s="32">
        <f>((DT25-DS25)/DS25)*100</f>
        <v>-3.6894273127753361</v>
      </c>
      <c r="DT34" s="32">
        <f>DT25-DS25</f>
        <v>-0.18563156290693517</v>
      </c>
      <c r="DU34" s="32">
        <f>((DV25-DU25)/DU25)*100</f>
        <v>-68.795811518324612</v>
      </c>
      <c r="DV34" s="32">
        <f>DV25-DU25</f>
        <v>-4.6171685582768198</v>
      </c>
      <c r="DW34" s="32">
        <f>((DX25-DW25)/DW25)*100</f>
        <v>-3.2051282051282106</v>
      </c>
      <c r="DX34" s="32">
        <f>DX25-DW25</f>
        <v>-0.12735608762098849</v>
      </c>
      <c r="DY34" s="32"/>
      <c r="DZ34" s="32"/>
      <c r="EA34" s="27" t="s">
        <v>877</v>
      </c>
      <c r="EI34" t="str">
        <f t="shared" si="12"/>
        <v xml:space="preserve"> </v>
      </c>
      <c r="EJ34" t="s">
        <v>215</v>
      </c>
      <c r="EM34" t="s">
        <v>364</v>
      </c>
      <c r="EN34" t="s">
        <v>427</v>
      </c>
      <c r="ET34" t="s">
        <v>427</v>
      </c>
      <c r="EU34" t="str">
        <f t="shared" si="13"/>
        <v xml:space="preserve"> </v>
      </c>
      <c r="EV34" t="s">
        <v>444</v>
      </c>
      <c r="FG34" t="str">
        <f t="shared" si="14"/>
        <v xml:space="preserve"> </v>
      </c>
      <c r="FH34" s="20" t="s">
        <v>561</v>
      </c>
      <c r="FI34" s="20"/>
      <c r="FJ34" s="20"/>
      <c r="FK34" s="20"/>
      <c r="FL34" s="20"/>
      <c r="FM34" s="20"/>
      <c r="FN34" s="20"/>
      <c r="FO34" s="20"/>
      <c r="FP34" s="20"/>
      <c r="FQ34" s="20"/>
      <c r="FR34" s="20" t="s">
        <v>545</v>
      </c>
      <c r="FT34" s="3">
        <v>31</v>
      </c>
      <c r="FU34" s="3" t="s">
        <v>721</v>
      </c>
      <c r="FV34" s="42"/>
      <c r="FW34" s="40"/>
      <c r="FX34" s="40" t="s">
        <v>734</v>
      </c>
      <c r="FY34" s="40"/>
      <c r="FZ34" s="3">
        <v>31</v>
      </c>
      <c r="GA34" s="3" t="s">
        <v>542</v>
      </c>
      <c r="GB34" s="42"/>
      <c r="GC34" s="40"/>
      <c r="GD34" s="40" t="s">
        <v>734</v>
      </c>
      <c r="GE34" s="40"/>
      <c r="GF34" s="3"/>
      <c r="GG34" s="3"/>
      <c r="GH34" s="40"/>
      <c r="GI34" s="40"/>
      <c r="GJ34" s="40"/>
      <c r="GK34" s="3"/>
      <c r="GL34" s="3"/>
      <c r="GM34" t="s">
        <v>744</v>
      </c>
      <c r="GN34" t="s">
        <v>751</v>
      </c>
    </row>
    <row r="35" spans="1:198" ht="15" customHeight="1" x14ac:dyDescent="0.3">
      <c r="I35" t="s">
        <v>898</v>
      </c>
      <c r="J35" t="s">
        <v>899</v>
      </c>
      <c r="BK35" t="s">
        <v>842</v>
      </c>
      <c r="BL35">
        <v>25</v>
      </c>
      <c r="BM35">
        <f>25/44</f>
        <v>0.56818181818181823</v>
      </c>
      <c r="BO35">
        <v>7</v>
      </c>
      <c r="BP35">
        <f>BO35/44</f>
        <v>0.15909090909090909</v>
      </c>
      <c r="BR35">
        <v>11</v>
      </c>
      <c r="BS35">
        <v>5</v>
      </c>
      <c r="CZ35" s="20" t="s">
        <v>872</v>
      </c>
      <c r="DA35" s="32">
        <f t="shared" si="75"/>
        <v>9.8214285714285658</v>
      </c>
      <c r="DB35" s="32">
        <f>DB26-DA26</f>
        <v>0.239547038327526</v>
      </c>
      <c r="DC35" s="32">
        <f t="shared" si="75"/>
        <v>-60.815888352120226</v>
      </c>
      <c r="DD35" s="32">
        <f t="shared" si="76"/>
        <v>-3.7489246244457677</v>
      </c>
      <c r="DE35" s="32">
        <f t="shared" si="75"/>
        <v>77.756653992395456</v>
      </c>
      <c r="DF35" s="32">
        <f>DF26-DE26</f>
        <v>1.663243935666213</v>
      </c>
      <c r="DG35" s="32">
        <f t="shared" si="75"/>
        <v>-46.531100478468908</v>
      </c>
      <c r="DH35" s="32">
        <f>DH26-DG26</f>
        <v>-1.2491570598246686</v>
      </c>
      <c r="DM35" s="13"/>
      <c r="DN35" s="11"/>
      <c r="DO35" s="11"/>
      <c r="DP35" s="12"/>
      <c r="DQ35" s="12"/>
      <c r="DR35" s="20" t="s">
        <v>872</v>
      </c>
      <c r="DS35" s="32">
        <f>((DT26-DS26)/DS26)*100</f>
        <v>75.110132158590304</v>
      </c>
      <c r="DT35" s="32">
        <f>DT26-DS26</f>
        <v>1.8895630731720834</v>
      </c>
      <c r="DU35" s="32">
        <f>((DV26-DU26)/DU26)*100</f>
        <v>-56.660849331006403</v>
      </c>
      <c r="DV35" s="32">
        <f>DV26-DU26</f>
        <v>-3.4224674092554208</v>
      </c>
      <c r="DW35" s="32">
        <f>((DX26-DW26)/DW26)*100</f>
        <v>16.153846153846153</v>
      </c>
      <c r="DX35" s="32">
        <f>DX26-DW26</f>
        <v>0.2139582272032603</v>
      </c>
      <c r="DY35" s="32"/>
      <c r="DZ35" s="32"/>
      <c r="EA35" s="34" t="s">
        <v>878</v>
      </c>
      <c r="EI35" t="str">
        <f t="shared" si="12"/>
        <v xml:space="preserve"> </v>
      </c>
      <c r="EJ35" t="s">
        <v>216</v>
      </c>
      <c r="EN35" t="s">
        <v>428</v>
      </c>
      <c r="ET35" t="s">
        <v>428</v>
      </c>
      <c r="EU35" t="str">
        <f t="shared" si="13"/>
        <v xml:space="preserve"> </v>
      </c>
      <c r="EV35" t="s">
        <v>729</v>
      </c>
      <c r="FG35" t="str">
        <f t="shared" si="14"/>
        <v xml:space="preserve"> </v>
      </c>
      <c r="FH35" s="20" t="s">
        <v>562</v>
      </c>
      <c r="FI35" s="20"/>
      <c r="FJ35" s="20"/>
      <c r="FK35" s="20"/>
      <c r="FL35" s="20"/>
      <c r="FM35" s="20"/>
      <c r="FN35" s="20"/>
      <c r="FO35" s="20"/>
      <c r="FP35" s="20"/>
      <c r="FQ35" s="20"/>
      <c r="FR35" s="20" t="s">
        <v>434</v>
      </c>
      <c r="FT35" s="3">
        <v>32</v>
      </c>
      <c r="FU35" s="3" t="s">
        <v>396</v>
      </c>
      <c r="FV35" s="42" t="s">
        <v>734</v>
      </c>
      <c r="FW35" s="40" t="s">
        <v>734</v>
      </c>
      <c r="FX35" s="40" t="s">
        <v>734</v>
      </c>
      <c r="FY35" s="40"/>
      <c r="FZ35" s="3">
        <v>32</v>
      </c>
      <c r="GA35" s="3" t="s">
        <v>418</v>
      </c>
      <c r="GB35" s="42" t="s">
        <v>734</v>
      </c>
      <c r="GC35" s="40" t="s">
        <v>734</v>
      </c>
      <c r="GD35" s="40" t="s">
        <v>734</v>
      </c>
      <c r="GE35" s="40"/>
      <c r="GF35" s="3"/>
      <c r="GG35" s="3"/>
      <c r="GH35" s="40"/>
      <c r="GI35" s="40"/>
      <c r="GJ35" s="40"/>
      <c r="GK35" s="3"/>
      <c r="GL35" s="3"/>
      <c r="GM35" t="s">
        <v>564</v>
      </c>
    </row>
    <row r="36" spans="1:198" ht="15" customHeight="1" x14ac:dyDescent="0.25">
      <c r="H36" t="s">
        <v>185</v>
      </c>
      <c r="I36">
        <f>MEDIAN(C29,G29,I29,K29,M29,O29,Q29,S29)</f>
        <v>0.66</v>
      </c>
      <c r="J36">
        <f>MEDIAN(D29,F29,H29,J29,L29,N29,P29,R29,T29)</f>
        <v>0.56000000000000005</v>
      </c>
      <c r="BK36" t="s">
        <v>843</v>
      </c>
      <c r="BL36">
        <v>6</v>
      </c>
      <c r="BM36">
        <f>BL36/14</f>
        <v>0.42857142857142855</v>
      </c>
      <c r="BO36">
        <v>4</v>
      </c>
      <c r="BP36">
        <f>BO36/14</f>
        <v>0.2857142857142857</v>
      </c>
      <c r="BR36">
        <v>4</v>
      </c>
      <c r="DA36" s="32"/>
      <c r="DB36" s="32"/>
      <c r="DC36" s="32"/>
      <c r="DD36" s="32"/>
      <c r="DE36" s="32"/>
      <c r="DF36" s="32"/>
      <c r="DG36" s="32"/>
      <c r="DH36" s="32"/>
      <c r="DM36" s="13"/>
      <c r="DN36" s="11"/>
      <c r="DO36" s="11"/>
      <c r="DP36" s="12"/>
      <c r="DQ36" s="12"/>
      <c r="DR36" s="20"/>
      <c r="DS36" s="20"/>
      <c r="DT36" s="20"/>
      <c r="DU36" s="20"/>
      <c r="DV36" s="20"/>
      <c r="DW36" s="20"/>
      <c r="DX36" s="20"/>
      <c r="DY36" s="20"/>
      <c r="DZ36" s="20"/>
      <c r="EA36" t="s">
        <v>879</v>
      </c>
      <c r="EI36" t="str">
        <f t="shared" si="12"/>
        <v xml:space="preserve"> </v>
      </c>
      <c r="EJ36" t="s">
        <v>217</v>
      </c>
      <c r="EN36" t="s">
        <v>638</v>
      </c>
      <c r="ET36" t="s">
        <v>308</v>
      </c>
      <c r="EU36" t="str">
        <f t="shared" si="13"/>
        <v xml:space="preserve"> </v>
      </c>
      <c r="EV36" t="s">
        <v>248</v>
      </c>
      <c r="FG36" t="str">
        <f t="shared" si="14"/>
        <v xml:space="preserve"> </v>
      </c>
      <c r="FH36" s="20" t="s">
        <v>221</v>
      </c>
      <c r="FI36" s="20"/>
      <c r="FJ36" s="20"/>
      <c r="FK36" s="20"/>
      <c r="FL36" s="20"/>
      <c r="FM36" s="20"/>
      <c r="FN36" s="20"/>
      <c r="FO36" s="20"/>
      <c r="FP36" s="20"/>
      <c r="FQ36" s="20"/>
      <c r="FR36" s="20" t="s">
        <v>546</v>
      </c>
      <c r="FT36" s="3">
        <v>33</v>
      </c>
      <c r="FU36" s="3" t="s">
        <v>722</v>
      </c>
      <c r="FV36" s="42"/>
      <c r="FW36" s="40" t="s">
        <v>734</v>
      </c>
      <c r="FX36" s="40" t="s">
        <v>734</v>
      </c>
      <c r="FY36" s="40"/>
      <c r="FZ36" s="3">
        <v>33</v>
      </c>
      <c r="GA36" s="3" t="s">
        <v>890</v>
      </c>
      <c r="GB36" s="42" t="s">
        <v>734</v>
      </c>
      <c r="GC36" s="40"/>
      <c r="GD36" s="40"/>
      <c r="GE36" s="40"/>
      <c r="GF36" s="3"/>
      <c r="GG36" s="3"/>
      <c r="GH36" s="40"/>
      <c r="GI36" s="40"/>
      <c r="GJ36" s="40"/>
      <c r="GK36" s="3"/>
      <c r="GL36" s="3"/>
    </row>
    <row r="37" spans="1:198" ht="15" customHeight="1" x14ac:dyDescent="0.25">
      <c r="H37" t="s">
        <v>71</v>
      </c>
      <c r="I37">
        <f>MEDIAN(V29,X29,Z29,AB29,AD29,AF29,AH29)</f>
        <v>0.71</v>
      </c>
      <c r="J37">
        <f>MEDIAN(W29,Y29,AA29,AC29,AE29,AG29,AI29)</f>
        <v>0.52</v>
      </c>
      <c r="P37" t="s">
        <v>104</v>
      </c>
      <c r="R37" t="s">
        <v>105</v>
      </c>
      <c r="S37" t="s">
        <v>106</v>
      </c>
      <c r="BK37" t="s">
        <v>844</v>
      </c>
      <c r="BL37">
        <v>7</v>
      </c>
      <c r="BM37">
        <f>BL37/18</f>
        <v>0.3888888888888889</v>
      </c>
      <c r="BO37">
        <v>0</v>
      </c>
      <c r="BP37">
        <v>0</v>
      </c>
      <c r="BR37">
        <v>4</v>
      </c>
      <c r="DA37" s="8" t="str">
        <f>DA20</f>
        <v>vt typ c</v>
      </c>
      <c r="DB37" s="8" t="str">
        <f t="shared" ref="DB37:DH37" si="77">DB20</f>
        <v>nt typ c</v>
      </c>
      <c r="DC37" s="29" t="str">
        <f t="shared" si="77"/>
        <v xml:space="preserve">vt typ a </v>
      </c>
      <c r="DD37" s="29" t="str">
        <f t="shared" si="77"/>
        <v>nt typ a</v>
      </c>
      <c r="DE37" s="30" t="str">
        <f t="shared" si="77"/>
        <v xml:space="preserve">vt bilis </v>
      </c>
      <c r="DF37" s="30" t="str">
        <f t="shared" si="77"/>
        <v>nt bilis</v>
      </c>
      <c r="DG37" s="33" t="str">
        <f t="shared" si="77"/>
        <v>vt nichtbilis</v>
      </c>
      <c r="DH37" s="33" t="str">
        <f t="shared" si="77"/>
        <v>nt nichtbilis</v>
      </c>
      <c r="DR37" s="20"/>
      <c r="DS37" s="8" t="str">
        <f t="shared" ref="DS37:DX37" si="78">DS20</f>
        <v>vt hie</v>
      </c>
      <c r="DT37" s="8" t="str">
        <f t="shared" si="78"/>
        <v>nt hie</v>
      </c>
      <c r="DU37" s="29" t="str">
        <f t="shared" si="78"/>
        <v>vt f-a</v>
      </c>
      <c r="DV37" s="29" t="str">
        <f t="shared" si="78"/>
        <v>nt f-a</v>
      </c>
      <c r="DW37" s="30" t="str">
        <f t="shared" si="78"/>
        <v>vt ona</v>
      </c>
      <c r="DX37" s="30" t="str">
        <f t="shared" si="78"/>
        <v>nt ona</v>
      </c>
      <c r="DY37" s="33"/>
      <c r="DZ37" s="33"/>
      <c r="EI37" t="str">
        <f t="shared" si="12"/>
        <v xml:space="preserve"> </v>
      </c>
      <c r="EJ37" t="s">
        <v>218</v>
      </c>
      <c r="EN37" t="s">
        <v>308</v>
      </c>
      <c r="ET37" t="s">
        <v>429</v>
      </c>
      <c r="EU37" t="str">
        <f t="shared" si="13"/>
        <v xml:space="preserve"> </v>
      </c>
      <c r="EV37" t="s">
        <v>250</v>
      </c>
      <c r="FG37" t="str">
        <f t="shared" si="14"/>
        <v xml:space="preserve"> </v>
      </c>
      <c r="FH37" s="20" t="s">
        <v>563</v>
      </c>
      <c r="FI37" s="20"/>
      <c r="FJ37" s="20"/>
      <c r="FK37" s="20"/>
      <c r="FL37" s="20"/>
      <c r="FM37" s="20"/>
      <c r="FN37" s="20"/>
      <c r="FO37" s="20"/>
      <c r="FP37" s="20"/>
      <c r="FQ37" s="20"/>
      <c r="FR37" s="20" t="s">
        <v>548</v>
      </c>
      <c r="FT37" s="3">
        <v>34</v>
      </c>
      <c r="FU37" s="3" t="s">
        <v>397</v>
      </c>
      <c r="FV37" s="42" t="s">
        <v>734</v>
      </c>
      <c r="FW37" s="40"/>
      <c r="FX37" s="40" t="s">
        <v>734</v>
      </c>
      <c r="FY37" s="40"/>
      <c r="FZ37" s="3">
        <v>34</v>
      </c>
      <c r="GA37" s="3" t="s">
        <v>420</v>
      </c>
      <c r="GB37" s="42" t="s">
        <v>734</v>
      </c>
      <c r="GC37" s="40"/>
      <c r="GD37" s="40"/>
      <c r="GE37" s="40"/>
      <c r="GF37" s="3"/>
      <c r="GG37" s="3"/>
      <c r="GH37" s="40"/>
      <c r="GI37" s="40"/>
      <c r="GJ37" s="40"/>
      <c r="GK37" s="3"/>
      <c r="GL37" s="3"/>
      <c r="GM37" t="s">
        <v>221</v>
      </c>
      <c r="GN37" t="s">
        <v>749</v>
      </c>
    </row>
    <row r="38" spans="1:198" ht="15" customHeight="1" x14ac:dyDescent="0.25">
      <c r="C38" t="s">
        <v>11</v>
      </c>
      <c r="D38" t="s">
        <v>23</v>
      </c>
      <c r="H38" t="s">
        <v>184</v>
      </c>
      <c r="I38">
        <f>MEDIAN(AP29,AR29,AT29,AV29,AX29,AZ29,BB29,BD29,BF29,BH29,BJ29,BL29,BN29,BP29,BR29,BT29,BV29,BX29,BZ29,CB29,CD29,CF29)</f>
        <v>0.625</v>
      </c>
      <c r="J38">
        <f>MEDIAN(AQ29,AS29,AU29,AW29,AY29,BA29,BC29,BE29,BG29,BI29,BK29,BM29,BO29,BQ29,BS29,BU29,BW29,BY29,CA29,CC29,CE29,CG29)</f>
        <v>0.54</v>
      </c>
      <c r="P38" t="s">
        <v>107</v>
      </c>
      <c r="R38" t="s">
        <v>108</v>
      </c>
      <c r="S38" t="s">
        <v>109</v>
      </c>
      <c r="T38" t="s">
        <v>110</v>
      </c>
      <c r="CY38" s="20" t="s">
        <v>873</v>
      </c>
      <c r="DA38" s="32">
        <f t="shared" ref="DA38:DH38" si="79">DA23+DA24</f>
        <v>18.902439024390244</v>
      </c>
      <c r="DB38" s="32">
        <f t="shared" si="79"/>
        <v>26.785714285714285</v>
      </c>
      <c r="DC38" s="32">
        <f t="shared" si="79"/>
        <v>10.95890410958904</v>
      </c>
      <c r="DD38" s="32">
        <f t="shared" si="79"/>
        <v>23.188405797101449</v>
      </c>
      <c r="DE38" s="32">
        <f t="shared" si="79"/>
        <v>18.18181818181818</v>
      </c>
      <c r="DF38" s="32">
        <f t="shared" si="79"/>
        <v>26.615969581749049</v>
      </c>
      <c r="DG38" s="32">
        <f t="shared" si="79"/>
        <v>16.778523489932887</v>
      </c>
      <c r="DH38" s="32">
        <f t="shared" si="79"/>
        <v>24.880382775119617</v>
      </c>
      <c r="DM38" s="14"/>
      <c r="DN38" s="11"/>
      <c r="DO38" s="11"/>
      <c r="DP38" s="11"/>
      <c r="DQ38" s="11"/>
      <c r="DR38" s="20"/>
      <c r="DS38" s="32">
        <f t="shared" ref="DS38:DX38" si="80">DS23+DS24</f>
        <v>19.49685534591195</v>
      </c>
      <c r="DT38" s="32">
        <f t="shared" si="80"/>
        <v>24.669603524229075</v>
      </c>
      <c r="DU38" s="32">
        <f t="shared" si="80"/>
        <v>13.422818791946309</v>
      </c>
      <c r="DV38" s="32">
        <f t="shared" si="80"/>
        <v>25.130890052356023</v>
      </c>
      <c r="DW38" s="32">
        <f t="shared" si="80"/>
        <v>11.920529801324504</v>
      </c>
      <c r="DX38" s="32">
        <f t="shared" si="80"/>
        <v>24.615384615384617</v>
      </c>
      <c r="DY38" s="32"/>
      <c r="DZ38" s="32"/>
      <c r="EI38" t="str">
        <f t="shared" si="12"/>
        <v xml:space="preserve"> </v>
      </c>
      <c r="EJ38" t="s">
        <v>219</v>
      </c>
      <c r="EN38" t="s">
        <v>429</v>
      </c>
      <c r="ET38" t="s">
        <v>430</v>
      </c>
      <c r="EU38" t="str">
        <f t="shared" si="13"/>
        <v xml:space="preserve"> </v>
      </c>
      <c r="EV38" t="s">
        <v>686</v>
      </c>
      <c r="FG38" t="str">
        <f t="shared" si="14"/>
        <v xml:space="preserve"> </v>
      </c>
      <c r="FH38" s="20" t="s">
        <v>564</v>
      </c>
      <c r="FI38" s="20"/>
      <c r="FJ38" s="20"/>
      <c r="FK38" s="20"/>
      <c r="FL38" s="20"/>
      <c r="FM38" s="20"/>
      <c r="FN38" s="20"/>
      <c r="FO38" s="20"/>
      <c r="FP38" s="20"/>
      <c r="FQ38" s="20"/>
      <c r="FR38" s="20" t="s">
        <v>437</v>
      </c>
      <c r="FT38" s="3">
        <v>35</v>
      </c>
      <c r="FU38" s="3" t="s">
        <v>726</v>
      </c>
      <c r="FV38" s="42"/>
      <c r="FW38" s="40" t="s">
        <v>734</v>
      </c>
      <c r="FX38" s="40"/>
      <c r="FY38" s="40"/>
      <c r="FZ38" s="3">
        <v>35</v>
      </c>
      <c r="GA38" s="3" t="s">
        <v>888</v>
      </c>
      <c r="GB38" s="42" t="s">
        <v>734</v>
      </c>
      <c r="GC38" s="40"/>
      <c r="GD38" s="40"/>
      <c r="GE38" s="40"/>
      <c r="GF38" s="3"/>
      <c r="GG38" s="3"/>
      <c r="GH38" s="40"/>
      <c r="GI38" s="40"/>
      <c r="GJ38" s="40"/>
      <c r="GK38" s="3"/>
      <c r="GL38" s="3"/>
      <c r="GM38" t="s">
        <v>752</v>
      </c>
    </row>
    <row r="39" spans="1:198" ht="15" customHeight="1" x14ac:dyDescent="0.25">
      <c r="A39" t="s">
        <v>3</v>
      </c>
      <c r="C39" t="s">
        <v>24</v>
      </c>
      <c r="D39" t="s">
        <v>25</v>
      </c>
      <c r="P39" t="s">
        <v>111</v>
      </c>
      <c r="R39" t="s">
        <v>95</v>
      </c>
      <c r="DM39" s="14"/>
      <c r="DN39" s="12"/>
      <c r="DO39" s="12"/>
      <c r="DP39" s="12"/>
      <c r="DQ39" s="12"/>
      <c r="EI39" t="str">
        <f t="shared" si="12"/>
        <v xml:space="preserve"> </v>
      </c>
      <c r="EJ39" s="1" t="s">
        <v>220</v>
      </c>
      <c r="EN39" t="s">
        <v>430</v>
      </c>
      <c r="ET39" t="s">
        <v>676</v>
      </c>
      <c r="EU39" t="str">
        <f t="shared" si="13"/>
        <v xml:space="preserve"> </v>
      </c>
      <c r="EV39" t="s">
        <v>252</v>
      </c>
      <c r="FG39" t="str">
        <f t="shared" si="14"/>
        <v xml:space="preserve"> </v>
      </c>
      <c r="FH39" s="20" t="s">
        <v>224</v>
      </c>
      <c r="FI39" s="20"/>
      <c r="FJ39" s="20"/>
      <c r="FK39" s="20"/>
      <c r="FL39" s="20"/>
      <c r="FM39" s="20"/>
      <c r="FN39" s="20"/>
      <c r="FO39" s="20"/>
      <c r="FP39" s="20"/>
      <c r="FQ39" s="20"/>
      <c r="FR39" s="20" t="s">
        <v>549</v>
      </c>
      <c r="FT39" s="3">
        <v>36</v>
      </c>
      <c r="FU39" s="3" t="s">
        <v>53</v>
      </c>
      <c r="FV39" s="42" t="s">
        <v>734</v>
      </c>
      <c r="FW39" s="40" t="s">
        <v>734</v>
      </c>
      <c r="FX39" s="40" t="s">
        <v>734</v>
      </c>
      <c r="FY39" s="40"/>
      <c r="FZ39" s="3">
        <v>36</v>
      </c>
      <c r="GA39" s="3" t="s">
        <v>422</v>
      </c>
      <c r="GB39" s="42" t="s">
        <v>734</v>
      </c>
      <c r="GC39" s="40" t="s">
        <v>734</v>
      </c>
      <c r="GD39" s="40"/>
      <c r="GE39" s="40"/>
      <c r="GF39" s="3"/>
      <c r="GG39" s="3"/>
      <c r="GH39" s="40"/>
      <c r="GI39" s="40"/>
      <c r="GJ39" s="40"/>
      <c r="GK39" s="3"/>
      <c r="GL39" s="3"/>
    </row>
    <row r="40" spans="1:198" ht="15" customHeight="1" x14ac:dyDescent="0.25">
      <c r="A40" t="s">
        <v>10</v>
      </c>
      <c r="C40" t="s">
        <v>12</v>
      </c>
      <c r="D40" t="s">
        <v>13</v>
      </c>
      <c r="P40" t="s">
        <v>111</v>
      </c>
      <c r="R40" t="s">
        <v>112</v>
      </c>
      <c r="S40" t="s">
        <v>113</v>
      </c>
      <c r="DM40" s="14"/>
      <c r="DN40" s="12"/>
      <c r="DO40" s="12"/>
      <c r="DP40" s="12"/>
      <c r="DQ40" s="12"/>
      <c r="EI40" t="str">
        <f t="shared" si="12"/>
        <v xml:space="preserve"> </v>
      </c>
      <c r="EJ40" s="1" t="s">
        <v>222</v>
      </c>
      <c r="EN40" t="s">
        <v>676</v>
      </c>
      <c r="ET40" t="s">
        <v>432</v>
      </c>
      <c r="EU40" t="str">
        <f t="shared" si="13"/>
        <v xml:space="preserve"> </v>
      </c>
      <c r="EV40" t="s">
        <v>253</v>
      </c>
      <c r="FG40" t="str">
        <f t="shared" si="14"/>
        <v xml:space="preserve"> </v>
      </c>
      <c r="FH40" s="20" t="s">
        <v>226</v>
      </c>
      <c r="FI40" s="20"/>
      <c r="FJ40" s="20"/>
      <c r="FK40" s="20"/>
      <c r="FL40" s="20"/>
      <c r="FM40" s="20"/>
      <c r="FN40" s="20"/>
      <c r="FO40" s="20"/>
      <c r="FP40" s="20"/>
      <c r="FQ40" s="20"/>
      <c r="FR40" s="20" t="s">
        <v>504</v>
      </c>
      <c r="FT40" s="3">
        <v>37</v>
      </c>
      <c r="FU40" s="3" t="s">
        <v>357</v>
      </c>
      <c r="FV40" s="42" t="s">
        <v>734</v>
      </c>
      <c r="FW40" s="40" t="s">
        <v>734</v>
      </c>
      <c r="FX40" s="40"/>
      <c r="FY40" s="40"/>
      <c r="FZ40" s="3">
        <v>37</v>
      </c>
      <c r="GA40" s="3" t="s">
        <v>423</v>
      </c>
      <c r="GB40" s="42" t="s">
        <v>734</v>
      </c>
      <c r="GC40" s="40"/>
      <c r="GD40" s="40"/>
      <c r="GE40" s="40"/>
      <c r="GF40" s="3"/>
      <c r="GG40" s="3"/>
      <c r="GH40" s="40"/>
      <c r="GI40" s="40"/>
      <c r="GJ40" s="40"/>
      <c r="GK40" s="3"/>
      <c r="GL40" s="3"/>
    </row>
    <row r="41" spans="1:198" ht="15" customHeight="1" x14ac:dyDescent="0.25">
      <c r="A41" t="s">
        <v>30</v>
      </c>
      <c r="C41" t="s">
        <v>31</v>
      </c>
      <c r="D41" t="s">
        <v>32</v>
      </c>
      <c r="P41" t="s">
        <v>120</v>
      </c>
      <c r="R41" t="s">
        <v>121</v>
      </c>
      <c r="S41" t="s">
        <v>122</v>
      </c>
      <c r="DM41" s="14"/>
      <c r="DN41" s="12"/>
      <c r="DO41" s="12"/>
      <c r="DP41" s="12"/>
      <c r="DQ41" s="12"/>
      <c r="EI41" t="str">
        <f t="shared" si="12"/>
        <v xml:space="preserve"> </v>
      </c>
      <c r="EJ41" t="s">
        <v>223</v>
      </c>
      <c r="EN41" t="s">
        <v>432</v>
      </c>
      <c r="ET41" t="s">
        <v>433</v>
      </c>
      <c r="EU41" t="str">
        <f t="shared" si="13"/>
        <v xml:space="preserve"> </v>
      </c>
      <c r="EV41" t="s">
        <v>254</v>
      </c>
      <c r="FG41" t="str">
        <f t="shared" si="14"/>
        <v xml:space="preserve"> </v>
      </c>
      <c r="FH41" s="20" t="s">
        <v>227</v>
      </c>
      <c r="FI41" s="20"/>
      <c r="FJ41" s="20"/>
      <c r="FK41" s="20"/>
      <c r="FL41" s="20"/>
      <c r="FM41" s="20"/>
      <c r="FN41" s="20"/>
      <c r="FO41" s="20"/>
      <c r="FP41" s="20"/>
      <c r="FQ41" s="20"/>
      <c r="FR41" s="20"/>
      <c r="FT41" s="3">
        <v>38</v>
      </c>
      <c r="FU41" s="3" t="s">
        <v>400</v>
      </c>
      <c r="FV41" s="42" t="s">
        <v>734</v>
      </c>
      <c r="FW41" s="40"/>
      <c r="FX41" s="40"/>
      <c r="FY41" s="40"/>
      <c r="FZ41" s="3">
        <v>38</v>
      </c>
      <c r="GA41" s="3" t="s">
        <v>424</v>
      </c>
      <c r="GB41" s="42" t="s">
        <v>734</v>
      </c>
      <c r="GC41" s="40"/>
      <c r="GD41" s="40" t="s">
        <v>734</v>
      </c>
      <c r="GE41" s="40"/>
      <c r="GF41" s="3"/>
      <c r="GG41" s="3"/>
      <c r="GH41" s="40"/>
      <c r="GI41" s="40"/>
      <c r="GJ41" s="40"/>
      <c r="GK41" s="3"/>
      <c r="GL41" s="3"/>
    </row>
    <row r="42" spans="1:198" ht="15" customHeight="1" x14ac:dyDescent="0.25">
      <c r="A42" t="s">
        <v>34</v>
      </c>
      <c r="C42" t="s">
        <v>35</v>
      </c>
      <c r="D42" t="s">
        <v>36</v>
      </c>
      <c r="P42" s="4"/>
      <c r="EI42" t="str">
        <f t="shared" si="12"/>
        <v xml:space="preserve"> </v>
      </c>
      <c r="EJ42" s="1" t="s">
        <v>224</v>
      </c>
      <c r="EN42" t="s">
        <v>433</v>
      </c>
      <c r="ET42" t="s">
        <v>434</v>
      </c>
      <c r="EU42" t="str">
        <f t="shared" si="13"/>
        <v xml:space="preserve"> </v>
      </c>
      <c r="EV42" t="s">
        <v>445</v>
      </c>
      <c r="FG42" t="str">
        <f t="shared" si="14"/>
        <v xml:space="preserve"> </v>
      </c>
      <c r="FH42" s="20" t="s">
        <v>228</v>
      </c>
      <c r="FI42" s="20"/>
      <c r="FJ42" s="20"/>
      <c r="FK42" s="20"/>
      <c r="FL42" s="20"/>
      <c r="FM42" s="20"/>
      <c r="FN42" s="20"/>
      <c r="FO42" s="20"/>
      <c r="FP42" s="20"/>
      <c r="FQ42" s="20"/>
      <c r="FR42" s="20"/>
      <c r="FT42" s="3">
        <v>39</v>
      </c>
      <c r="FU42" s="3" t="s">
        <v>401</v>
      </c>
      <c r="FV42" s="42" t="s">
        <v>734</v>
      </c>
      <c r="FW42" s="40"/>
      <c r="FX42" s="40"/>
      <c r="FY42" s="40"/>
      <c r="FZ42" s="3">
        <v>39</v>
      </c>
      <c r="GA42" s="3" t="s">
        <v>497</v>
      </c>
      <c r="GB42" s="42"/>
      <c r="GC42" s="40" t="s">
        <v>734</v>
      </c>
      <c r="GD42" s="40"/>
      <c r="GE42" s="40"/>
      <c r="GF42" s="3"/>
      <c r="GG42" s="3"/>
      <c r="GH42" s="40"/>
      <c r="GI42" s="40"/>
      <c r="GJ42" s="40"/>
      <c r="GK42" s="3"/>
      <c r="GL42" s="3"/>
      <c r="GM42" s="2" t="s">
        <v>896</v>
      </c>
      <c r="GN42" s="2"/>
      <c r="GO42" s="2"/>
      <c r="GP42" s="2" t="s">
        <v>897</v>
      </c>
    </row>
    <row r="43" spans="1:198" ht="15" customHeight="1" x14ac:dyDescent="0.25">
      <c r="A43" t="s">
        <v>34</v>
      </c>
      <c r="C43" t="s">
        <v>40</v>
      </c>
      <c r="D43" t="s">
        <v>41</v>
      </c>
      <c r="DA43" s="20" t="s">
        <v>866</v>
      </c>
      <c r="DS43" s="14"/>
      <c r="EI43" t="str">
        <f t="shared" si="12"/>
        <v xml:space="preserve"> </v>
      </c>
      <c r="EJ43" s="1" t="s">
        <v>225</v>
      </c>
      <c r="EN43" t="s">
        <v>434</v>
      </c>
      <c r="ET43" t="s">
        <v>435</v>
      </c>
      <c r="EU43" t="str">
        <f t="shared" si="13"/>
        <v xml:space="preserve"> </v>
      </c>
      <c r="EV43" t="s">
        <v>446</v>
      </c>
      <c r="FG43" t="str">
        <f t="shared" si="14"/>
        <v xml:space="preserve"> </v>
      </c>
      <c r="FH43" s="20" t="s">
        <v>565</v>
      </c>
      <c r="FI43" s="20"/>
      <c r="FJ43" s="20"/>
      <c r="FK43" s="20"/>
      <c r="FL43" s="20"/>
      <c r="FM43" s="20"/>
      <c r="FN43" s="20"/>
      <c r="FO43" s="20"/>
      <c r="FP43" s="20"/>
      <c r="FQ43" s="20"/>
      <c r="FR43" s="20"/>
      <c r="FT43" s="3">
        <v>40</v>
      </c>
      <c r="FU43" s="3" t="s">
        <v>364</v>
      </c>
      <c r="FV43" s="42" t="s">
        <v>734</v>
      </c>
      <c r="FW43" s="40"/>
      <c r="FX43" s="40"/>
      <c r="FY43" s="40"/>
      <c r="FZ43" s="3">
        <v>40</v>
      </c>
      <c r="GA43" s="3" t="s">
        <v>544</v>
      </c>
      <c r="GB43" s="42"/>
      <c r="GC43" s="40"/>
      <c r="GD43" s="40" t="s">
        <v>734</v>
      </c>
      <c r="GE43" s="40"/>
      <c r="GF43" s="3"/>
      <c r="GG43" s="3"/>
      <c r="GH43" s="40"/>
      <c r="GI43" s="40"/>
      <c r="GJ43" s="40"/>
      <c r="GK43" s="3"/>
      <c r="GL43" s="3"/>
      <c r="GM43" t="s">
        <v>564</v>
      </c>
      <c r="GP43" t="s">
        <v>734</v>
      </c>
    </row>
    <row r="44" spans="1:198" ht="15" customHeight="1" x14ac:dyDescent="0.25">
      <c r="A44" t="s">
        <v>44</v>
      </c>
      <c r="C44" t="s">
        <v>42</v>
      </c>
      <c r="D44" t="s">
        <v>43</v>
      </c>
      <c r="DM44" s="27" t="s">
        <v>769</v>
      </c>
      <c r="DS44" s="14"/>
      <c r="EI44" t="str">
        <f t="shared" si="12"/>
        <v xml:space="preserve"> </v>
      </c>
      <c r="EJ44" t="s">
        <v>226</v>
      </c>
      <c r="EN44" t="s">
        <v>435</v>
      </c>
      <c r="ET44" t="s">
        <v>435</v>
      </c>
      <c r="EU44" t="str">
        <f t="shared" si="13"/>
        <v xml:space="preserve"> </v>
      </c>
      <c r="EV44" t="s">
        <v>258</v>
      </c>
      <c r="FG44" t="str">
        <f t="shared" si="14"/>
        <v xml:space="preserve"> </v>
      </c>
      <c r="FH44" s="20" t="s">
        <v>566</v>
      </c>
      <c r="FI44" s="20"/>
      <c r="FJ44" s="20"/>
      <c r="FK44" s="20"/>
      <c r="FL44" s="20"/>
      <c r="FM44" s="20"/>
      <c r="FN44" s="20"/>
      <c r="FO44" s="20"/>
      <c r="FP44" s="20"/>
      <c r="FQ44" s="20"/>
      <c r="FR44" s="20"/>
      <c r="FT44" s="3"/>
      <c r="FU44" s="3"/>
      <c r="FV44" s="3"/>
      <c r="FW44" s="3"/>
      <c r="FX44" s="3"/>
      <c r="FY44" s="3"/>
      <c r="FZ44" s="3"/>
      <c r="GA44" s="3"/>
      <c r="GB44" s="3"/>
      <c r="GC44" s="3"/>
      <c r="GD44" s="3"/>
      <c r="GE44" s="3"/>
      <c r="GF44" s="3"/>
      <c r="GG44" s="3"/>
      <c r="GH44" s="40"/>
      <c r="GI44" s="40"/>
      <c r="GJ44" s="40"/>
      <c r="GK44" s="3"/>
      <c r="GL44" s="3"/>
      <c r="GM44" t="s">
        <v>285</v>
      </c>
      <c r="GP44" t="s">
        <v>734</v>
      </c>
    </row>
    <row r="45" spans="1:198" ht="15" customHeight="1" x14ac:dyDescent="0.3">
      <c r="A45" t="s">
        <v>755</v>
      </c>
      <c r="C45" t="s">
        <v>756</v>
      </c>
      <c r="D45" t="s">
        <v>564</v>
      </c>
      <c r="DM45" s="28" t="s">
        <v>770</v>
      </c>
      <c r="EI45" t="str">
        <f t="shared" si="12"/>
        <v xml:space="preserve"> </v>
      </c>
      <c r="EJ45" t="s">
        <v>227</v>
      </c>
      <c r="EN45" t="s">
        <v>435</v>
      </c>
      <c r="ET45" t="s">
        <v>677</v>
      </c>
      <c r="EU45" t="str">
        <f t="shared" si="13"/>
        <v xml:space="preserve"> </v>
      </c>
      <c r="EV45" t="s">
        <v>259</v>
      </c>
      <c r="FG45" t="str">
        <f t="shared" si="14"/>
        <v xml:space="preserve"> </v>
      </c>
      <c r="FH45" s="20" t="s">
        <v>230</v>
      </c>
      <c r="FI45" s="20"/>
      <c r="FJ45" s="20"/>
      <c r="FK45" s="20"/>
      <c r="FL45" s="20"/>
      <c r="FM45" s="20"/>
      <c r="FN45" s="20"/>
      <c r="FO45" s="20"/>
      <c r="FP45" s="20"/>
      <c r="FQ45" s="20"/>
      <c r="FR45" s="20"/>
      <c r="FT45" s="3"/>
      <c r="FU45" s="3"/>
      <c r="FV45" s="3"/>
      <c r="FW45" s="3"/>
      <c r="FX45" s="3"/>
      <c r="FY45" s="3"/>
      <c r="FZ45" s="3"/>
      <c r="GA45" s="3"/>
      <c r="GB45" s="3"/>
      <c r="GC45" s="3"/>
      <c r="GD45" s="3"/>
      <c r="GE45" s="3"/>
      <c r="GF45" s="3"/>
      <c r="GG45" s="3"/>
      <c r="GH45" s="40"/>
      <c r="GI45" s="40"/>
      <c r="GJ45" s="40"/>
      <c r="GK45" s="3"/>
      <c r="GL45" s="3"/>
      <c r="GM45" t="s">
        <v>688</v>
      </c>
    </row>
    <row r="46" spans="1:198" ht="15" customHeight="1" x14ac:dyDescent="0.25">
      <c r="EI46" t="str">
        <f t="shared" si="12"/>
        <v xml:space="preserve"> </v>
      </c>
      <c r="EJ46" t="s">
        <v>228</v>
      </c>
      <c r="EN46" t="s">
        <v>677</v>
      </c>
      <c r="ET46" t="s">
        <v>436</v>
      </c>
      <c r="EU46" t="str">
        <f t="shared" si="13"/>
        <v xml:space="preserve"> </v>
      </c>
      <c r="EV46" t="s">
        <v>260</v>
      </c>
      <c r="FG46" t="str">
        <f t="shared" si="14"/>
        <v xml:space="preserve"> </v>
      </c>
      <c r="FH46" s="20" t="s">
        <v>567</v>
      </c>
      <c r="FI46" s="20"/>
      <c r="FJ46" s="20"/>
      <c r="FK46" s="20"/>
      <c r="FL46" s="20"/>
      <c r="FM46" s="20"/>
      <c r="FN46" s="20"/>
      <c r="FO46" s="20"/>
      <c r="FP46" s="20"/>
      <c r="FQ46" s="20"/>
      <c r="FR46" s="20"/>
      <c r="FT46" s="3"/>
      <c r="FU46" s="3"/>
      <c r="FV46" s="3"/>
      <c r="FW46" s="3"/>
      <c r="FX46" s="3"/>
      <c r="FY46" s="3"/>
      <c r="FZ46" s="3"/>
      <c r="GA46" s="3"/>
      <c r="GB46" s="3"/>
      <c r="GC46" s="3"/>
      <c r="GD46" s="3"/>
      <c r="GE46" s="3"/>
      <c r="GF46" s="3"/>
      <c r="GG46" s="3"/>
      <c r="GH46" s="40"/>
      <c r="GI46" s="40"/>
      <c r="GJ46" s="40"/>
      <c r="GK46" s="3"/>
      <c r="GL46" s="3"/>
      <c r="GM46" t="s">
        <v>444</v>
      </c>
      <c r="GP46" t="s">
        <v>734</v>
      </c>
    </row>
    <row r="47" spans="1:198" ht="15" customHeight="1" x14ac:dyDescent="0.25">
      <c r="A47" t="s">
        <v>45</v>
      </c>
      <c r="C47" t="s">
        <v>46</v>
      </c>
      <c r="EI47" t="str">
        <f t="shared" si="12"/>
        <v xml:space="preserve"> </v>
      </c>
      <c r="EJ47" s="1" t="s">
        <v>229</v>
      </c>
      <c r="EN47" t="s">
        <v>436</v>
      </c>
      <c r="ET47" t="s">
        <v>678</v>
      </c>
      <c r="EU47" t="str">
        <f t="shared" si="13"/>
        <v xml:space="preserve"> </v>
      </c>
      <c r="EV47" t="s">
        <v>266</v>
      </c>
      <c r="FG47" t="str">
        <f t="shared" si="14"/>
        <v xml:space="preserve"> </v>
      </c>
      <c r="FH47" s="20" t="s">
        <v>233</v>
      </c>
      <c r="FI47" s="20"/>
      <c r="FJ47" s="20"/>
      <c r="FK47" s="20"/>
      <c r="FL47" s="20"/>
      <c r="FM47" s="20"/>
      <c r="FN47" s="20"/>
      <c r="FO47" s="20"/>
      <c r="FP47" s="20"/>
      <c r="FQ47" s="20"/>
      <c r="FR47" s="20"/>
      <c r="GH47" s="21"/>
      <c r="GI47" s="21"/>
      <c r="GJ47" s="21"/>
      <c r="GM47" t="s">
        <v>310</v>
      </c>
      <c r="GP47" t="s">
        <v>734</v>
      </c>
    </row>
    <row r="48" spans="1:198" ht="15" customHeight="1" x14ac:dyDescent="0.25">
      <c r="A48" t="s">
        <v>47</v>
      </c>
      <c r="C48" t="s">
        <v>48</v>
      </c>
      <c r="D48" t="s">
        <v>25</v>
      </c>
      <c r="EI48" t="str">
        <f t="shared" si="12"/>
        <v xml:space="preserve"> </v>
      </c>
      <c r="EJ48" t="s">
        <v>230</v>
      </c>
      <c r="EN48" t="s">
        <v>678</v>
      </c>
      <c r="ET48" t="s">
        <v>437</v>
      </c>
      <c r="EU48" t="str">
        <f t="shared" si="13"/>
        <v xml:space="preserve"> </v>
      </c>
      <c r="EV48" t="s">
        <v>267</v>
      </c>
      <c r="FG48" t="str">
        <f t="shared" si="14"/>
        <v xml:space="preserve"> </v>
      </c>
      <c r="FH48" s="20" t="s">
        <v>235</v>
      </c>
      <c r="FI48" s="20"/>
      <c r="FJ48" s="20"/>
      <c r="FK48" s="20"/>
      <c r="FL48" s="20"/>
      <c r="FM48" s="20"/>
      <c r="FN48" s="20"/>
      <c r="FO48" s="20"/>
      <c r="FP48" s="20"/>
      <c r="FQ48" s="20"/>
      <c r="FR48" s="20"/>
      <c r="GH48" s="21"/>
      <c r="GI48" s="21"/>
      <c r="GJ48" s="21"/>
    </row>
    <row r="49" spans="1:192" ht="15" customHeight="1" x14ac:dyDescent="0.25">
      <c r="A49" t="s">
        <v>49</v>
      </c>
      <c r="C49" t="s">
        <v>50</v>
      </c>
      <c r="D49" t="s">
        <v>36</v>
      </c>
      <c r="EI49" t="str">
        <f t="shared" si="12"/>
        <v xml:space="preserve"> </v>
      </c>
      <c r="EJ49" t="s">
        <v>567</v>
      </c>
      <c r="EN49" t="s">
        <v>437</v>
      </c>
      <c r="ET49" t="s">
        <v>504</v>
      </c>
      <c r="EU49" t="str">
        <f t="shared" si="13"/>
        <v xml:space="preserve"> </v>
      </c>
      <c r="EV49" t="s">
        <v>268</v>
      </c>
      <c r="FG49" t="str">
        <f t="shared" si="14"/>
        <v xml:space="preserve"> </v>
      </c>
      <c r="FH49" s="20" t="s">
        <v>568</v>
      </c>
      <c r="FI49" s="20"/>
      <c r="FJ49" s="20"/>
      <c r="FK49" s="20"/>
      <c r="FL49" s="20"/>
      <c r="FM49" s="20"/>
      <c r="FN49" s="20"/>
      <c r="FO49" s="20"/>
      <c r="FP49" s="20"/>
      <c r="FQ49" s="20"/>
      <c r="FR49" s="20"/>
      <c r="GH49" s="21"/>
      <c r="GI49" s="21"/>
      <c r="GJ49" s="21"/>
    </row>
    <row r="50" spans="1:192" ht="15" customHeight="1" x14ac:dyDescent="0.25">
      <c r="A50" t="s">
        <v>51</v>
      </c>
      <c r="C50" t="s">
        <v>52</v>
      </c>
      <c r="D50" t="s">
        <v>53</v>
      </c>
      <c r="EI50" t="str">
        <f t="shared" si="12"/>
        <v xml:space="preserve"> </v>
      </c>
      <c r="EJ50" t="s">
        <v>667</v>
      </c>
      <c r="EN50" t="s">
        <v>504</v>
      </c>
      <c r="EU50" t="str">
        <f t="shared" si="13"/>
        <v xml:space="preserve"> </v>
      </c>
      <c r="EV50" t="s">
        <v>269</v>
      </c>
      <c r="FG50" t="str">
        <f t="shared" si="14"/>
        <v xml:space="preserve"> </v>
      </c>
      <c r="FH50" s="20" t="s">
        <v>569</v>
      </c>
      <c r="FI50" s="20"/>
      <c r="FJ50" s="20"/>
      <c r="FK50" s="20"/>
      <c r="FL50" s="20"/>
      <c r="FM50" s="20"/>
      <c r="FN50" s="20"/>
      <c r="FO50" s="20"/>
      <c r="FP50" s="20"/>
      <c r="FQ50" s="20"/>
      <c r="FR50" s="20"/>
      <c r="GH50" s="21"/>
      <c r="GI50" s="21"/>
      <c r="GJ50" s="21"/>
    </row>
    <row r="51" spans="1:192" ht="15" customHeight="1" x14ac:dyDescent="0.25">
      <c r="AP51" t="s">
        <v>11</v>
      </c>
      <c r="AQ51" t="s">
        <v>11</v>
      </c>
      <c r="EI51" t="str">
        <f t="shared" si="12"/>
        <v xml:space="preserve"> </v>
      </c>
      <c r="EJ51" t="s">
        <v>221</v>
      </c>
      <c r="EN51" t="s">
        <v>414</v>
      </c>
      <c r="EU51" t="str">
        <f t="shared" si="13"/>
        <v xml:space="preserve"> </v>
      </c>
      <c r="EV51" t="s">
        <v>687</v>
      </c>
      <c r="FG51" t="str">
        <f t="shared" si="14"/>
        <v xml:space="preserve"> </v>
      </c>
      <c r="FH51" s="20" t="s">
        <v>237</v>
      </c>
      <c r="FI51" s="20"/>
      <c r="FJ51" s="20"/>
      <c r="FK51" s="20"/>
      <c r="FL51" s="20"/>
      <c r="FM51" s="20"/>
      <c r="FN51" s="20"/>
      <c r="FO51" s="20"/>
      <c r="FP51" s="20"/>
      <c r="FQ51" s="20"/>
      <c r="FR51" s="20"/>
      <c r="GH51" s="21"/>
      <c r="GI51" s="21"/>
      <c r="GJ51" s="21"/>
    </row>
    <row r="52" spans="1:192" ht="15" customHeight="1" x14ac:dyDescent="0.25">
      <c r="A52" t="s">
        <v>74</v>
      </c>
      <c r="C52" t="s">
        <v>75</v>
      </c>
      <c r="D52" t="s">
        <v>76</v>
      </c>
      <c r="AP52" t="str">
        <f t="shared" ref="AP52:CA52" si="81">AP20</f>
        <v>hie05_vt</v>
      </c>
      <c r="AQ52" t="str">
        <f t="shared" si="81"/>
        <v>hie05_nt</v>
      </c>
      <c r="AR52" t="str">
        <f t="shared" si="81"/>
        <v>hie06_vt</v>
      </c>
      <c r="AS52" t="str">
        <f t="shared" si="81"/>
        <v>hie06_nt</v>
      </c>
      <c r="AT52" t="str">
        <f t="shared" si="81"/>
        <v>hie07_vt</v>
      </c>
      <c r="AU52" t="str">
        <f t="shared" si="81"/>
        <v>hie07_nt</v>
      </c>
      <c r="AV52" t="str">
        <f t="shared" si="81"/>
        <v>hie08_vt</v>
      </c>
      <c r="AW52" t="str">
        <f t="shared" si="81"/>
        <v>hie08_nt</v>
      </c>
      <c r="AX52" t="str">
        <f t="shared" si="81"/>
        <v>hie11_vt</v>
      </c>
      <c r="AY52" t="str">
        <f t="shared" si="81"/>
        <v>hie11_nt</v>
      </c>
      <c r="AZ52" t="str">
        <f t="shared" si="81"/>
        <v>hie13_vt</v>
      </c>
      <c r="BA52" t="str">
        <f t="shared" si="81"/>
        <v>hie13_nt</v>
      </c>
      <c r="BB52" t="str">
        <f t="shared" si="81"/>
        <v>hie17_vt</v>
      </c>
      <c r="BC52" t="str">
        <f t="shared" si="81"/>
        <v>hie17_nt</v>
      </c>
      <c r="BD52" t="str">
        <f t="shared" si="81"/>
        <v>hie19_vt</v>
      </c>
      <c r="BE52" t="str">
        <f t="shared" si="81"/>
        <v>hie19_nt</v>
      </c>
      <c r="BF52" t="str">
        <f t="shared" si="81"/>
        <v>hie20_vt</v>
      </c>
      <c r="BG52" t="str">
        <f t="shared" si="81"/>
        <v>hie20_nt</v>
      </c>
      <c r="BH52" t="str">
        <f t="shared" si="81"/>
        <v>hie22_vt</v>
      </c>
      <c r="BI52" t="str">
        <f t="shared" si="81"/>
        <v>hie22_nt</v>
      </c>
      <c r="BJ52" t="str">
        <f t="shared" si="81"/>
        <v>hie24_vt</v>
      </c>
      <c r="BK52" t="str">
        <f t="shared" si="81"/>
        <v>hie24_nt</v>
      </c>
      <c r="BL52" t="str">
        <f t="shared" si="81"/>
        <v>hie28_vt</v>
      </c>
      <c r="BM52" t="str">
        <f t="shared" si="81"/>
        <v>hie28_nt</v>
      </c>
      <c r="BN52" t="str">
        <f t="shared" si="81"/>
        <v>hie30_vt</v>
      </c>
      <c r="BO52" t="str">
        <f t="shared" si="81"/>
        <v>hie30_nt</v>
      </c>
      <c r="BP52" t="str">
        <f t="shared" si="81"/>
        <v>hie34_vt</v>
      </c>
      <c r="BQ52" t="str">
        <f t="shared" si="81"/>
        <v>hie34_nt</v>
      </c>
      <c r="BR52" t="str">
        <f t="shared" si="81"/>
        <v>hie35_vt</v>
      </c>
      <c r="BS52" t="str">
        <f t="shared" si="81"/>
        <v>hie35_nt</v>
      </c>
      <c r="BT52" t="str">
        <f t="shared" si="81"/>
        <v>hie36_vt</v>
      </c>
      <c r="BU52" t="str">
        <f t="shared" si="81"/>
        <v>hie36_nt</v>
      </c>
      <c r="BV52" t="str">
        <f t="shared" si="81"/>
        <v>hie42_vt</v>
      </c>
      <c r="BW52" t="str">
        <f t="shared" si="81"/>
        <v>hie42_nt</v>
      </c>
      <c r="BX52" t="str">
        <f t="shared" si="81"/>
        <v>hie43_vt</v>
      </c>
      <c r="BY52" t="str">
        <f t="shared" si="81"/>
        <v>hie43_nt</v>
      </c>
      <c r="BZ52" t="str">
        <f t="shared" si="81"/>
        <v>hie44_vt</v>
      </c>
      <c r="CA52" t="str">
        <f t="shared" si="81"/>
        <v>hie44_nt</v>
      </c>
      <c r="CB52" t="str">
        <f t="shared" ref="CB52:CG52" si="82">CB20</f>
        <v>hie48_vt</v>
      </c>
      <c r="CC52" t="str">
        <f t="shared" si="82"/>
        <v>hie48_nt</v>
      </c>
      <c r="CD52" t="str">
        <f t="shared" si="82"/>
        <v>hie50_vt</v>
      </c>
      <c r="CE52" t="str">
        <f t="shared" si="82"/>
        <v>hie50_nt</v>
      </c>
      <c r="CF52" t="str">
        <f t="shared" si="82"/>
        <v>hie52_vt</v>
      </c>
      <c r="CG52" t="str">
        <f t="shared" si="82"/>
        <v>hie52_nt</v>
      </c>
      <c r="EI52" t="str">
        <f t="shared" si="12"/>
        <v xml:space="preserve"> </v>
      </c>
      <c r="EJ52" s="1" t="s">
        <v>232</v>
      </c>
      <c r="EN52" t="s">
        <v>415</v>
      </c>
      <c r="EU52" t="str">
        <f t="shared" si="13"/>
        <v xml:space="preserve"> </v>
      </c>
      <c r="EV52" t="s">
        <v>688</v>
      </c>
      <c r="FG52" t="str">
        <f t="shared" si="14"/>
        <v xml:space="preserve"> </v>
      </c>
      <c r="FH52" s="20" t="s">
        <v>570</v>
      </c>
      <c r="FI52" s="20"/>
      <c r="FJ52" s="20"/>
      <c r="FK52" s="20"/>
      <c r="FL52" s="20"/>
      <c r="FM52" s="20"/>
      <c r="FN52" s="20"/>
      <c r="FO52" s="20"/>
      <c r="FP52" s="20"/>
      <c r="FQ52" s="20"/>
      <c r="FR52" s="20"/>
      <c r="GH52" s="21"/>
      <c r="GI52" s="21"/>
      <c r="GJ52" s="21"/>
    </row>
    <row r="53" spans="1:192" ht="15" customHeight="1" x14ac:dyDescent="0.25">
      <c r="A53" t="s">
        <v>72</v>
      </c>
      <c r="C53" t="s">
        <v>73</v>
      </c>
      <c r="D53" t="s">
        <v>25</v>
      </c>
      <c r="AP53" t="s">
        <v>124</v>
      </c>
      <c r="AQ53" t="s">
        <v>142</v>
      </c>
      <c r="AS53" t="s">
        <v>153</v>
      </c>
      <c r="AT53" t="s">
        <v>125</v>
      </c>
      <c r="AW53" t="s">
        <v>154</v>
      </c>
      <c r="AX53" t="s">
        <v>126</v>
      </c>
      <c r="AY53" t="s">
        <v>155</v>
      </c>
      <c r="AZ53" t="s">
        <v>127</v>
      </c>
      <c r="BA53" t="s">
        <v>139</v>
      </c>
      <c r="BB53" t="s">
        <v>130</v>
      </c>
      <c r="BC53" t="s">
        <v>156</v>
      </c>
      <c r="BD53" t="s">
        <v>131</v>
      </c>
      <c r="BE53" t="s">
        <v>157</v>
      </c>
      <c r="BF53" t="s">
        <v>132</v>
      </c>
      <c r="BG53" t="s">
        <v>162</v>
      </c>
      <c r="BH53" t="s">
        <v>134</v>
      </c>
      <c r="BI53" t="s">
        <v>164</v>
      </c>
      <c r="BJ53" t="s">
        <v>136</v>
      </c>
      <c r="BK53" t="s">
        <v>167</v>
      </c>
      <c r="BL53" t="s">
        <v>138</v>
      </c>
      <c r="BM53" t="s">
        <v>169</v>
      </c>
      <c r="BN53" t="s">
        <v>140</v>
      </c>
      <c r="BO53" t="s">
        <v>171</v>
      </c>
      <c r="BS53" t="s">
        <v>173</v>
      </c>
      <c r="BT53" t="s">
        <v>175</v>
      </c>
      <c r="BU53" t="s">
        <v>174</v>
      </c>
      <c r="CB53" t="s">
        <v>142</v>
      </c>
      <c r="CC53" t="s">
        <v>176</v>
      </c>
      <c r="CD53" t="s">
        <v>143</v>
      </c>
      <c r="CE53" t="s">
        <v>178</v>
      </c>
      <c r="CF53" t="s">
        <v>147</v>
      </c>
      <c r="CG53" t="s">
        <v>181</v>
      </c>
      <c r="EI53" t="str">
        <f t="shared" si="12"/>
        <v xml:space="preserve"> </v>
      </c>
      <c r="EJ53" t="s">
        <v>233</v>
      </c>
      <c r="EN53" t="s">
        <v>675</v>
      </c>
      <c r="EU53" t="str">
        <f t="shared" si="13"/>
        <v xml:space="preserve"> </v>
      </c>
      <c r="EV53" t="s">
        <v>271</v>
      </c>
      <c r="FG53" t="str">
        <f t="shared" si="14"/>
        <v xml:space="preserve"> </v>
      </c>
      <c r="FH53" s="20" t="s">
        <v>572</v>
      </c>
      <c r="FI53" s="20"/>
      <c r="FJ53" s="20"/>
      <c r="FK53" s="20"/>
      <c r="FL53" s="20"/>
      <c r="FM53" s="20"/>
      <c r="FN53" s="20"/>
      <c r="FO53" s="20"/>
      <c r="FP53" s="20"/>
      <c r="FQ53" s="20"/>
      <c r="FR53" s="20"/>
      <c r="GH53" s="21"/>
      <c r="GI53" s="21"/>
      <c r="GJ53" s="21"/>
    </row>
    <row r="54" spans="1:192" ht="15" customHeight="1" x14ac:dyDescent="0.25">
      <c r="A54" t="s">
        <v>77</v>
      </c>
      <c r="C54" t="s">
        <v>78</v>
      </c>
      <c r="D54" t="s">
        <v>25</v>
      </c>
      <c r="AS54" t="s">
        <v>142</v>
      </c>
      <c r="AZ54" t="s">
        <v>128</v>
      </c>
      <c r="BE54" t="s">
        <v>158</v>
      </c>
      <c r="BF54" t="s">
        <v>133</v>
      </c>
      <c r="BG54" t="s">
        <v>163</v>
      </c>
      <c r="BH54" t="s">
        <v>127</v>
      </c>
      <c r="BI54" t="s">
        <v>165</v>
      </c>
      <c r="BJ54" t="s">
        <v>137</v>
      </c>
      <c r="BK54" t="s">
        <v>168</v>
      </c>
      <c r="BL54" t="s">
        <v>139</v>
      </c>
      <c r="BM54" t="s">
        <v>170</v>
      </c>
      <c r="BN54" t="s">
        <v>141</v>
      </c>
      <c r="CC54" t="s">
        <v>177</v>
      </c>
      <c r="CD54" t="s">
        <v>149</v>
      </c>
      <c r="CE54" t="s">
        <v>179</v>
      </c>
      <c r="CF54" t="s">
        <v>152</v>
      </c>
      <c r="CG54" t="s">
        <v>183</v>
      </c>
      <c r="EI54" t="str">
        <f t="shared" si="12"/>
        <v xml:space="preserve"> </v>
      </c>
      <c r="EJ54" t="s">
        <v>234</v>
      </c>
      <c r="EN54" t="s">
        <v>627</v>
      </c>
      <c r="EU54" t="str">
        <f t="shared" si="13"/>
        <v xml:space="preserve"> </v>
      </c>
      <c r="EV54" t="s">
        <v>689</v>
      </c>
      <c r="FG54" t="str">
        <f t="shared" si="14"/>
        <v xml:space="preserve"> </v>
      </c>
      <c r="FH54" s="20" t="s">
        <v>240</v>
      </c>
      <c r="FI54" s="20"/>
      <c r="FJ54" s="20"/>
      <c r="FK54" s="20"/>
      <c r="FL54" s="20"/>
      <c r="FM54" s="20"/>
      <c r="FN54" s="20"/>
      <c r="FO54" s="20"/>
      <c r="FP54" s="20"/>
      <c r="FQ54" s="20"/>
      <c r="FR54" s="20"/>
      <c r="GH54" s="21"/>
      <c r="GI54" s="21"/>
      <c r="GJ54" s="21"/>
    </row>
    <row r="55" spans="1:192" ht="15" customHeight="1" x14ac:dyDescent="0.25">
      <c r="A55" t="s">
        <v>77</v>
      </c>
      <c r="C55" t="s">
        <v>79</v>
      </c>
      <c r="D55" t="s">
        <v>25</v>
      </c>
      <c r="AZ55" t="s">
        <v>129</v>
      </c>
      <c r="BE55" t="s">
        <v>159</v>
      </c>
      <c r="BH55" t="s">
        <v>135</v>
      </c>
      <c r="BI55" t="s">
        <v>166</v>
      </c>
      <c r="BQ55" t="s">
        <v>172</v>
      </c>
      <c r="CD55" t="s">
        <v>144</v>
      </c>
      <c r="CE55" t="s">
        <v>180</v>
      </c>
      <c r="CF55" t="s">
        <v>150</v>
      </c>
      <c r="EI55" t="str">
        <f t="shared" si="12"/>
        <v xml:space="preserve"> </v>
      </c>
      <c r="EJ55" t="s">
        <v>235</v>
      </c>
      <c r="EN55" t="s">
        <v>671</v>
      </c>
      <c r="EU55" t="str">
        <f t="shared" si="13"/>
        <v xml:space="preserve"> </v>
      </c>
      <c r="EV55" t="s">
        <v>276</v>
      </c>
      <c r="FG55" t="str">
        <f t="shared" si="14"/>
        <v xml:space="preserve"> </v>
      </c>
      <c r="FH55" s="20" t="s">
        <v>573</v>
      </c>
      <c r="FI55" s="20"/>
      <c r="FJ55" s="20"/>
      <c r="FK55" s="20"/>
      <c r="FL55" s="20"/>
      <c r="FM55" s="20"/>
      <c r="FN55" s="20"/>
      <c r="FO55" s="20"/>
      <c r="FP55" s="20"/>
      <c r="FQ55" s="20"/>
      <c r="FR55" s="20"/>
      <c r="GH55" s="21"/>
      <c r="GI55" s="21"/>
      <c r="GJ55" s="21"/>
    </row>
    <row r="56" spans="1:192" ht="15" customHeight="1" x14ac:dyDescent="0.25">
      <c r="A56" t="s">
        <v>84</v>
      </c>
      <c r="C56" t="s">
        <v>80</v>
      </c>
      <c r="D56" t="s">
        <v>83</v>
      </c>
      <c r="BE56" t="s">
        <v>160</v>
      </c>
      <c r="CD56" t="s">
        <v>145</v>
      </c>
      <c r="CE56">
        <v>1</v>
      </c>
      <c r="CF56" t="s">
        <v>151</v>
      </c>
      <c r="CG56" t="s">
        <v>182</v>
      </c>
      <c r="EI56" t="str">
        <f t="shared" si="12"/>
        <v xml:space="preserve"> </v>
      </c>
      <c r="EJ56" t="s">
        <v>236</v>
      </c>
      <c r="EN56" t="s">
        <v>669</v>
      </c>
      <c r="EU56" t="str">
        <f t="shared" si="13"/>
        <v xml:space="preserve"> </v>
      </c>
      <c r="EV56" t="s">
        <v>449</v>
      </c>
      <c r="FG56" t="str">
        <f t="shared" si="14"/>
        <v xml:space="preserve"> </v>
      </c>
      <c r="FH56" s="20" t="s">
        <v>241</v>
      </c>
      <c r="FI56" s="20"/>
      <c r="FJ56" s="20"/>
      <c r="FK56" s="20"/>
      <c r="FL56" s="20"/>
      <c r="FM56" s="20"/>
      <c r="FN56" s="20"/>
      <c r="FO56" s="20"/>
      <c r="FP56" s="20"/>
      <c r="FQ56" s="20"/>
      <c r="FR56" s="20"/>
      <c r="GH56" s="21"/>
      <c r="GI56" s="21"/>
      <c r="GJ56" s="21"/>
    </row>
    <row r="57" spans="1:192" ht="15" customHeight="1" x14ac:dyDescent="0.25">
      <c r="A57" t="s">
        <v>84</v>
      </c>
      <c r="C57" t="s">
        <v>81</v>
      </c>
      <c r="D57" t="s">
        <v>82</v>
      </c>
      <c r="BE57" t="s">
        <v>161</v>
      </c>
      <c r="CD57" t="s">
        <v>148</v>
      </c>
      <c r="CE57">
        <v>2</v>
      </c>
      <c r="EI57" t="str">
        <f t="shared" si="12"/>
        <v xml:space="preserve"> </v>
      </c>
      <c r="EJ57" t="s">
        <v>237</v>
      </c>
      <c r="EN57" t="s">
        <v>523</v>
      </c>
      <c r="EU57" t="str">
        <f t="shared" si="13"/>
        <v xml:space="preserve"> </v>
      </c>
      <c r="EV57" t="s">
        <v>279</v>
      </c>
      <c r="FG57" t="str">
        <f t="shared" si="14"/>
        <v xml:space="preserve"> </v>
      </c>
      <c r="FH57" s="20" t="s">
        <v>574</v>
      </c>
      <c r="FI57" s="20"/>
      <c r="FJ57" s="20"/>
      <c r="FK57" s="20"/>
      <c r="FL57" s="20"/>
      <c r="FM57" s="20"/>
      <c r="FN57" s="20"/>
      <c r="FO57" s="20"/>
      <c r="FP57" s="20"/>
      <c r="FQ57" s="20"/>
      <c r="FR57" s="20"/>
      <c r="GH57" s="21"/>
      <c r="GI57" s="21"/>
      <c r="GJ57" s="21"/>
    </row>
    <row r="58" spans="1:192" ht="15" customHeight="1" x14ac:dyDescent="0.25">
      <c r="A58" t="s">
        <v>85</v>
      </c>
      <c r="C58" t="s">
        <v>86</v>
      </c>
      <c r="D58" t="s">
        <v>25</v>
      </c>
      <c r="CD58" t="s">
        <v>146</v>
      </c>
      <c r="CE58">
        <v>1</v>
      </c>
      <c r="EI58" t="str">
        <f t="shared" si="12"/>
        <v xml:space="preserve"> </v>
      </c>
      <c r="EJ58" t="s">
        <v>238</v>
      </c>
      <c r="EN58" t="s">
        <v>673</v>
      </c>
      <c r="EU58" t="str">
        <f t="shared" si="13"/>
        <v xml:space="preserve"> </v>
      </c>
      <c r="EV58" t="s">
        <v>280</v>
      </c>
      <c r="FG58" t="str">
        <f t="shared" si="14"/>
        <v xml:space="preserve"> </v>
      </c>
      <c r="FH58" s="20" t="s">
        <v>243</v>
      </c>
      <c r="FI58" s="20"/>
      <c r="FJ58" s="20"/>
      <c r="FK58" s="20"/>
      <c r="FL58" s="20"/>
      <c r="FM58" s="20"/>
      <c r="FN58" s="20"/>
      <c r="FO58" s="20"/>
      <c r="FP58" s="20"/>
      <c r="FQ58" s="20"/>
      <c r="FR58" s="20"/>
      <c r="GH58" s="21"/>
      <c r="GI58" s="21"/>
      <c r="GJ58" s="21"/>
    </row>
    <row r="59" spans="1:192" ht="15" customHeight="1" x14ac:dyDescent="0.25">
      <c r="A59" t="s">
        <v>85</v>
      </c>
      <c r="C59" t="s">
        <v>87</v>
      </c>
      <c r="D59" t="s">
        <v>25</v>
      </c>
      <c r="EI59" t="str">
        <f t="shared" si="12"/>
        <v xml:space="preserve"> </v>
      </c>
      <c r="EJ59" t="s">
        <v>239</v>
      </c>
      <c r="EN59" t="s">
        <v>637</v>
      </c>
      <c r="EU59" t="str">
        <f t="shared" si="13"/>
        <v xml:space="preserve"> </v>
      </c>
      <c r="EV59" t="s">
        <v>450</v>
      </c>
      <c r="FG59" t="str">
        <f t="shared" si="14"/>
        <v xml:space="preserve"> </v>
      </c>
      <c r="FH59" s="20" t="s">
        <v>244</v>
      </c>
      <c r="FI59" s="20"/>
      <c r="FJ59" s="20"/>
      <c r="FK59" s="20"/>
      <c r="FL59" s="20"/>
      <c r="FM59" s="20"/>
      <c r="FN59" s="20"/>
      <c r="FO59" s="20"/>
      <c r="FP59" s="20"/>
      <c r="FQ59" s="20"/>
      <c r="FR59" s="20"/>
      <c r="GH59" s="21"/>
      <c r="GI59" s="21"/>
      <c r="GJ59" s="21"/>
    </row>
    <row r="60" spans="1:192" ht="15" customHeight="1" x14ac:dyDescent="0.25">
      <c r="A60" t="s">
        <v>88</v>
      </c>
      <c r="C60" t="s">
        <v>89</v>
      </c>
      <c r="D60" t="s">
        <v>90</v>
      </c>
      <c r="EI60" t="str">
        <f t="shared" si="12"/>
        <v xml:space="preserve"> </v>
      </c>
      <c r="EJ60" t="s">
        <v>240</v>
      </c>
      <c r="EN60" t="s">
        <v>674</v>
      </c>
      <c r="EU60" t="str">
        <f t="shared" si="13"/>
        <v xml:space="preserve"> </v>
      </c>
      <c r="EV60" t="s">
        <v>451</v>
      </c>
      <c r="FG60" t="str">
        <f t="shared" si="14"/>
        <v xml:space="preserve"> </v>
      </c>
      <c r="FH60" s="20" t="s">
        <v>575</v>
      </c>
      <c r="FI60" s="20"/>
      <c r="FJ60" s="20"/>
      <c r="FK60" s="20"/>
      <c r="FL60" s="20"/>
      <c r="FM60" s="20"/>
      <c r="FN60" s="20"/>
      <c r="FO60" s="20"/>
      <c r="FP60" s="20"/>
      <c r="FQ60" s="20"/>
      <c r="FR60" s="20"/>
      <c r="GH60" s="21"/>
      <c r="GI60" s="21"/>
      <c r="GJ60" s="21"/>
    </row>
    <row r="61" spans="1:192" ht="15" customHeight="1" x14ac:dyDescent="0.25">
      <c r="A61" t="s">
        <v>88</v>
      </c>
      <c r="C61" t="s">
        <v>91</v>
      </c>
      <c r="D61" t="s">
        <v>25</v>
      </c>
      <c r="EA61" t="s">
        <v>881</v>
      </c>
      <c r="EI61" t="str">
        <f t="shared" si="12"/>
        <v xml:space="preserve"> </v>
      </c>
      <c r="EJ61" t="s">
        <v>661</v>
      </c>
      <c r="EN61" t="s">
        <v>524</v>
      </c>
      <c r="EU61" t="str">
        <f t="shared" si="13"/>
        <v xml:space="preserve"> </v>
      </c>
      <c r="EV61" t="s">
        <v>284</v>
      </c>
      <c r="FG61" t="str">
        <f t="shared" si="14"/>
        <v xml:space="preserve"> </v>
      </c>
      <c r="FH61" s="20" t="s">
        <v>699</v>
      </c>
      <c r="FI61" s="20"/>
      <c r="FJ61" s="20"/>
      <c r="FK61" s="20"/>
      <c r="FL61" s="20"/>
      <c r="FM61" s="20"/>
      <c r="FN61" s="20"/>
      <c r="FO61" s="20"/>
      <c r="FP61" s="20"/>
      <c r="FQ61" s="20"/>
      <c r="FR61" s="20"/>
      <c r="GH61" s="21"/>
      <c r="GI61" s="21"/>
      <c r="GJ61" s="21"/>
    </row>
    <row r="62" spans="1:192" ht="15" customHeight="1" x14ac:dyDescent="0.25">
      <c r="A62" t="s">
        <v>88</v>
      </c>
      <c r="C62" t="s">
        <v>92</v>
      </c>
      <c r="D62" t="s">
        <v>93</v>
      </c>
      <c r="EB62" t="s">
        <v>882</v>
      </c>
      <c r="EC62" t="s">
        <v>71</v>
      </c>
      <c r="ED62" t="s">
        <v>185</v>
      </c>
      <c r="EE62" t="s">
        <v>883</v>
      </c>
      <c r="EF62" t="s">
        <v>884</v>
      </c>
      <c r="EG62" t="s">
        <v>885</v>
      </c>
      <c r="EH62" t="s">
        <v>886</v>
      </c>
      <c r="EI62" t="str">
        <f t="shared" si="12"/>
        <v xml:space="preserve"> </v>
      </c>
      <c r="EJ62" t="s">
        <v>656</v>
      </c>
      <c r="EN62" t="s">
        <v>525</v>
      </c>
      <c r="EU62" t="str">
        <f t="shared" si="13"/>
        <v xml:space="preserve"> </v>
      </c>
      <c r="EV62" t="s">
        <v>286</v>
      </c>
      <c r="FG62" t="str">
        <f t="shared" si="14"/>
        <v xml:space="preserve"> </v>
      </c>
      <c r="FH62" s="20" t="s">
        <v>576</v>
      </c>
      <c r="FI62" s="20"/>
      <c r="FJ62" s="20"/>
      <c r="FK62" s="20"/>
      <c r="FL62" s="20"/>
      <c r="FM62" s="20"/>
      <c r="FN62" s="20"/>
      <c r="FO62" s="20"/>
      <c r="FP62" s="20"/>
      <c r="FQ62" s="20"/>
      <c r="FR62" s="20"/>
      <c r="GH62" s="21"/>
      <c r="GI62" s="21"/>
      <c r="GJ62" s="21"/>
    </row>
    <row r="63" spans="1:192" ht="15" customHeight="1" x14ac:dyDescent="0.25">
      <c r="A63" t="s">
        <v>94</v>
      </c>
      <c r="C63" t="s">
        <v>95</v>
      </c>
      <c r="D63" t="s">
        <v>97</v>
      </c>
      <c r="EA63" t="s">
        <v>880</v>
      </c>
      <c r="EB63">
        <v>25.5</v>
      </c>
      <c r="EC63">
        <v>24</v>
      </c>
      <c r="ED63">
        <v>35</v>
      </c>
      <c r="EI63" t="str">
        <f t="shared" si="12"/>
        <v xml:space="preserve"> </v>
      </c>
      <c r="EJ63" t="s">
        <v>241</v>
      </c>
      <c r="EN63" t="s">
        <v>416</v>
      </c>
      <c r="EU63" t="str">
        <f t="shared" si="13"/>
        <v xml:space="preserve"> </v>
      </c>
      <c r="EV63" t="s">
        <v>287</v>
      </c>
      <c r="FG63" t="str">
        <f t="shared" si="14"/>
        <v xml:space="preserve"> </v>
      </c>
      <c r="FH63" s="20" t="s">
        <v>250</v>
      </c>
      <c r="FI63" s="20"/>
      <c r="FJ63" s="20"/>
      <c r="FK63" s="20"/>
      <c r="FL63" s="20"/>
      <c r="FM63" s="20"/>
      <c r="FN63" s="20"/>
      <c r="FO63" s="20"/>
      <c r="FP63" s="20"/>
      <c r="FQ63" s="20"/>
      <c r="FR63" s="20"/>
      <c r="GH63" s="21"/>
      <c r="GI63" s="21"/>
      <c r="GJ63" s="21"/>
    </row>
    <row r="64" spans="1:192" ht="15" customHeight="1" x14ac:dyDescent="0.25">
      <c r="A64" t="s">
        <v>94</v>
      </c>
      <c r="C64" t="s">
        <v>96</v>
      </c>
      <c r="D64" t="s">
        <v>98</v>
      </c>
      <c r="EI64" t="str">
        <f t="shared" si="12"/>
        <v xml:space="preserve"> </v>
      </c>
      <c r="EJ64" t="s">
        <v>242</v>
      </c>
      <c r="EN64" t="s">
        <v>407</v>
      </c>
      <c r="EU64" t="str">
        <f t="shared" si="13"/>
        <v xml:space="preserve"> </v>
      </c>
      <c r="EV64" t="s">
        <v>288</v>
      </c>
      <c r="FH64" s="20"/>
      <c r="FI64" s="20"/>
      <c r="FJ64" s="20"/>
      <c r="FK64" s="20"/>
      <c r="FL64" s="20"/>
      <c r="FM64" s="20"/>
      <c r="FN64" s="20"/>
      <c r="FO64" s="20"/>
      <c r="FP64" s="20"/>
      <c r="FQ64" s="20"/>
      <c r="FR64" s="20"/>
      <c r="GH64" s="21"/>
      <c r="GI64" s="21"/>
      <c r="GJ64" s="21"/>
    </row>
    <row r="65" spans="1:192" ht="15" customHeight="1" x14ac:dyDescent="0.25">
      <c r="A65" t="s">
        <v>100</v>
      </c>
      <c r="C65" t="s">
        <v>101</v>
      </c>
      <c r="D65" t="s">
        <v>102</v>
      </c>
      <c r="EI65" t="str">
        <f t="shared" si="12"/>
        <v xml:space="preserve"> </v>
      </c>
      <c r="EJ65" t="s">
        <v>243</v>
      </c>
      <c r="EU65" t="str">
        <f t="shared" si="13"/>
        <v xml:space="preserve"> </v>
      </c>
      <c r="EV65" t="s">
        <v>293</v>
      </c>
      <c r="FH65" s="20"/>
      <c r="FI65" s="20"/>
      <c r="FJ65" s="20"/>
      <c r="FK65" s="20"/>
      <c r="FL65" s="20"/>
      <c r="FM65" s="20"/>
      <c r="FN65" s="20"/>
      <c r="FO65" s="20"/>
      <c r="FP65" s="20"/>
      <c r="FQ65" s="20"/>
      <c r="FR65" s="20"/>
      <c r="GH65" s="21"/>
      <c r="GI65" s="21"/>
      <c r="GJ65" s="21"/>
    </row>
    <row r="66" spans="1:192" ht="15" customHeight="1" x14ac:dyDescent="0.25">
      <c r="EI66" t="str">
        <f t="shared" si="12"/>
        <v xml:space="preserve"> </v>
      </c>
      <c r="EJ66" t="s">
        <v>244</v>
      </c>
      <c r="EU66" t="str">
        <f t="shared" si="13"/>
        <v xml:space="preserve"> </v>
      </c>
      <c r="EV66" t="s">
        <v>454</v>
      </c>
      <c r="FG66" t="str">
        <f t="shared" si="14"/>
        <v xml:space="preserve"> </v>
      </c>
      <c r="FH66" s="20" t="s">
        <v>255</v>
      </c>
      <c r="FI66" s="20"/>
      <c r="FJ66" s="20"/>
      <c r="FK66" s="20"/>
      <c r="FL66" s="20"/>
      <c r="FM66" s="20"/>
      <c r="FN66" s="20"/>
      <c r="FO66" s="20"/>
      <c r="FP66" s="20"/>
      <c r="FQ66" s="20"/>
      <c r="FR66" s="20"/>
      <c r="GA66" s="20" t="s">
        <v>549</v>
      </c>
      <c r="GB66" s="21"/>
      <c r="GC66" s="21"/>
      <c r="GD66" s="21" t="s">
        <v>734</v>
      </c>
      <c r="GE66" s="21"/>
      <c r="GH66" s="21"/>
      <c r="GI66" s="21"/>
      <c r="GJ66" s="21"/>
    </row>
    <row r="67" spans="1:192" ht="15" customHeight="1" x14ac:dyDescent="0.25">
      <c r="EI67" t="str">
        <f t="shared" si="12"/>
        <v xml:space="preserve"> </v>
      </c>
      <c r="EJ67" t="s">
        <v>245</v>
      </c>
      <c r="EU67" t="str">
        <f t="shared" si="13"/>
        <v xml:space="preserve"> </v>
      </c>
      <c r="EV67" t="s">
        <v>298</v>
      </c>
      <c r="FG67" t="str">
        <f t="shared" si="14"/>
        <v xml:space="preserve"> </v>
      </c>
      <c r="FH67" s="20" t="s">
        <v>256</v>
      </c>
      <c r="FI67" s="20"/>
      <c r="FJ67" s="20"/>
      <c r="FK67" s="20"/>
      <c r="FL67" s="20"/>
      <c r="FM67" s="20"/>
      <c r="FN67" s="20"/>
      <c r="FO67" s="20"/>
      <c r="FP67" s="20"/>
      <c r="FQ67" s="20"/>
      <c r="FR67" s="20"/>
      <c r="GA67" s="20" t="s">
        <v>504</v>
      </c>
      <c r="GB67" s="21" t="s">
        <v>734</v>
      </c>
      <c r="GC67" s="21" t="s">
        <v>734</v>
      </c>
      <c r="GD67" s="21" t="s">
        <v>734</v>
      </c>
      <c r="GE67" s="21"/>
      <c r="GF67" s="25"/>
      <c r="GH67" s="21"/>
      <c r="GI67" s="21"/>
      <c r="GJ67" s="21"/>
    </row>
    <row r="68" spans="1:192" x14ac:dyDescent="0.25">
      <c r="EI68" t="str">
        <f t="shared" si="12"/>
        <v xml:space="preserve"> </v>
      </c>
      <c r="EJ68" t="s">
        <v>576</v>
      </c>
      <c r="EU68" t="str">
        <f t="shared" si="13"/>
        <v xml:space="preserve"> </v>
      </c>
      <c r="EV68" t="s">
        <v>299</v>
      </c>
      <c r="FG68" t="str">
        <f t="shared" si="14"/>
        <v xml:space="preserve"> </v>
      </c>
      <c r="FH68" s="20" t="s">
        <v>257</v>
      </c>
      <c r="FI68" s="20"/>
      <c r="FJ68" s="20"/>
      <c r="FK68" s="20"/>
      <c r="FL68" s="20"/>
      <c r="FM68" s="20"/>
      <c r="FN68" s="20"/>
      <c r="FO68" s="20"/>
      <c r="FP68" s="20"/>
      <c r="FQ68" s="20"/>
      <c r="FR68" s="20"/>
      <c r="GH68" s="21"/>
      <c r="GI68" s="21"/>
      <c r="GJ68" s="21"/>
    </row>
    <row r="69" spans="1:192" x14ac:dyDescent="0.25">
      <c r="CI69" t="s">
        <v>764</v>
      </c>
      <c r="EI69" t="str">
        <f t="shared" si="12"/>
        <v xml:space="preserve"> </v>
      </c>
      <c r="EJ69" t="s">
        <v>246</v>
      </c>
      <c r="EU69" t="str">
        <f t="shared" si="13"/>
        <v xml:space="preserve"> </v>
      </c>
      <c r="EV69" t="s">
        <v>455</v>
      </c>
      <c r="FG69" t="str">
        <f t="shared" si="14"/>
        <v xml:space="preserve"> </v>
      </c>
      <c r="FH69" s="20" t="s">
        <v>446</v>
      </c>
      <c r="FI69" s="20"/>
      <c r="FJ69" s="20"/>
      <c r="FK69" s="20"/>
      <c r="FL69" s="20"/>
      <c r="FM69" s="20"/>
      <c r="FN69" s="20"/>
      <c r="FO69" s="20"/>
      <c r="FP69" s="20"/>
      <c r="FQ69" s="20"/>
      <c r="FR69" s="20"/>
      <c r="GH69" s="21"/>
      <c r="GI69" s="21"/>
      <c r="GJ69" s="21"/>
    </row>
    <row r="70" spans="1:192" x14ac:dyDescent="0.25">
      <c r="EI70" t="str">
        <f t="shared" si="12"/>
        <v xml:space="preserve"> </v>
      </c>
      <c r="EJ70" t="s">
        <v>247</v>
      </c>
      <c r="EU70" t="str">
        <f t="shared" si="13"/>
        <v xml:space="preserve"> </v>
      </c>
      <c r="EV70" t="s">
        <v>456</v>
      </c>
      <c r="FG70" t="str">
        <f t="shared" si="14"/>
        <v xml:space="preserve"> </v>
      </c>
      <c r="FH70" s="20" t="s">
        <v>258</v>
      </c>
      <c r="FI70" s="20"/>
      <c r="FJ70" s="20"/>
      <c r="FK70" s="20"/>
      <c r="FL70" s="20"/>
      <c r="FM70" s="20"/>
      <c r="FN70" s="20"/>
      <c r="FO70" s="20"/>
      <c r="FP70" s="20"/>
      <c r="FQ70" s="20"/>
      <c r="FR70" s="20"/>
      <c r="GH70" s="21"/>
      <c r="GI70" s="21"/>
      <c r="GJ70" s="21"/>
    </row>
    <row r="71" spans="1:192" x14ac:dyDescent="0.25">
      <c r="EI71" t="str">
        <f t="shared" ref="EI71:EI134" si="83">IF(EJ72=EJ71,1," ")</f>
        <v xml:space="preserve"> </v>
      </c>
      <c r="EJ71" t="s">
        <v>248</v>
      </c>
      <c r="EU71" t="str">
        <f t="shared" ref="EU71:EU116" si="84">IF(EV72=EV71,1," ")</f>
        <v xml:space="preserve"> </v>
      </c>
      <c r="EV71" t="s">
        <v>303</v>
      </c>
      <c r="FG71" t="str">
        <f t="shared" ref="FG71:FG134" si="85">IF(FH72=FH71,1," ")</f>
        <v xml:space="preserve"> </v>
      </c>
      <c r="FH71" s="20" t="s">
        <v>259</v>
      </c>
      <c r="FI71" s="20"/>
      <c r="FJ71" s="20"/>
      <c r="FK71" s="20"/>
      <c r="FL71" s="20"/>
      <c r="FM71" s="20"/>
      <c r="FN71" s="20"/>
      <c r="FO71" s="20"/>
      <c r="FP71" s="20"/>
      <c r="FQ71" s="20"/>
      <c r="FR71" s="20"/>
      <c r="GA71" s="20"/>
      <c r="GB71" s="20"/>
      <c r="GC71" s="20"/>
      <c r="GD71" s="20"/>
      <c r="GE71" s="20"/>
      <c r="GH71" s="21"/>
      <c r="GI71" s="21"/>
      <c r="GJ71" s="21"/>
    </row>
    <row r="72" spans="1:192" x14ac:dyDescent="0.25">
      <c r="EI72" t="str">
        <f t="shared" si="83"/>
        <v xml:space="preserve"> </v>
      </c>
      <c r="EJ72" t="s">
        <v>249</v>
      </c>
      <c r="EU72" t="str">
        <f t="shared" si="84"/>
        <v xml:space="preserve"> </v>
      </c>
      <c r="EV72" t="s">
        <v>304</v>
      </c>
      <c r="FG72" t="str">
        <f t="shared" si="85"/>
        <v xml:space="preserve"> </v>
      </c>
      <c r="FH72" s="20" t="s">
        <v>260</v>
      </c>
      <c r="FI72" s="20"/>
      <c r="FJ72" s="20"/>
      <c r="FK72" s="20"/>
      <c r="FL72" s="20"/>
      <c r="FM72" s="20"/>
      <c r="FN72" s="20"/>
      <c r="FO72" s="20"/>
      <c r="FP72" s="20"/>
      <c r="FQ72" s="20"/>
      <c r="FR72" s="20"/>
      <c r="GA72" s="20"/>
      <c r="GB72" s="20"/>
      <c r="GC72" s="20"/>
      <c r="GD72" s="20"/>
      <c r="GE72" s="20"/>
      <c r="GH72" s="21"/>
      <c r="GI72" s="21"/>
      <c r="GJ72" s="21"/>
    </row>
    <row r="73" spans="1:192" x14ac:dyDescent="0.25">
      <c r="EU73" t="str">
        <f t="shared" si="84"/>
        <v xml:space="preserve"> </v>
      </c>
      <c r="EV73" t="s">
        <v>728</v>
      </c>
      <c r="FG73" t="str">
        <f t="shared" si="85"/>
        <v xml:space="preserve"> </v>
      </c>
      <c r="FH73" s="20" t="s">
        <v>261</v>
      </c>
      <c r="FI73" s="20"/>
      <c r="FJ73" s="20"/>
      <c r="FK73" s="20"/>
      <c r="FL73" s="20"/>
      <c r="FM73" s="20"/>
      <c r="FN73" s="20"/>
      <c r="FO73" s="20"/>
      <c r="FP73" s="20"/>
      <c r="FQ73" s="20"/>
      <c r="FR73" s="20"/>
      <c r="GA73" s="20"/>
      <c r="GB73" s="20"/>
      <c r="GC73" s="20"/>
      <c r="GD73" s="20"/>
      <c r="GE73" s="20"/>
      <c r="GH73" s="21"/>
      <c r="GI73" s="21"/>
      <c r="GJ73" s="21"/>
    </row>
    <row r="74" spans="1:192" x14ac:dyDescent="0.25">
      <c r="EI74" t="str">
        <f t="shared" si="83"/>
        <v xml:space="preserve"> </v>
      </c>
      <c r="EJ74" t="s">
        <v>250</v>
      </c>
      <c r="EU74" t="str">
        <f t="shared" si="84"/>
        <v xml:space="preserve"> </v>
      </c>
      <c r="EV74" t="s">
        <v>307</v>
      </c>
      <c r="FG74" t="str">
        <f t="shared" si="85"/>
        <v xml:space="preserve"> </v>
      </c>
      <c r="FH74" s="20" t="s">
        <v>262</v>
      </c>
      <c r="FI74" s="20"/>
      <c r="FJ74" s="20"/>
      <c r="FK74" s="20"/>
      <c r="FL74" s="20"/>
      <c r="FM74" s="20"/>
      <c r="FN74" s="20"/>
      <c r="FO74" s="20"/>
      <c r="FP74" s="20"/>
      <c r="FQ74" s="20"/>
      <c r="FR74" s="20"/>
      <c r="GA74" s="20"/>
      <c r="GB74" s="20"/>
      <c r="GC74" s="20"/>
      <c r="GD74" s="20"/>
      <c r="GE74" s="20"/>
      <c r="GH74" s="21"/>
      <c r="GI74" s="21"/>
      <c r="GJ74" s="21"/>
    </row>
    <row r="75" spans="1:192" x14ac:dyDescent="0.25">
      <c r="EI75" t="str">
        <f t="shared" si="83"/>
        <v xml:space="preserve"> </v>
      </c>
      <c r="EJ75" t="s">
        <v>251</v>
      </c>
      <c r="EU75" t="str">
        <f t="shared" si="84"/>
        <v xml:space="preserve"> </v>
      </c>
      <c r="EV75" t="s">
        <v>309</v>
      </c>
      <c r="FG75" t="str">
        <f t="shared" si="85"/>
        <v xml:space="preserve"> </v>
      </c>
      <c r="FH75" s="20" t="s">
        <v>265</v>
      </c>
      <c r="FI75" s="20"/>
      <c r="FJ75" s="20"/>
      <c r="FK75" s="20"/>
      <c r="FL75" s="20"/>
      <c r="FM75" s="20"/>
      <c r="FN75" s="20"/>
      <c r="FO75" s="20"/>
      <c r="FP75" s="20"/>
      <c r="FQ75" s="20"/>
      <c r="FR75" s="20"/>
      <c r="GA75" s="20"/>
      <c r="GB75" s="20"/>
      <c r="GC75" s="20"/>
      <c r="GD75" s="20"/>
      <c r="GE75" s="20"/>
      <c r="GH75" s="21"/>
      <c r="GI75" s="21"/>
      <c r="GJ75" s="21"/>
    </row>
    <row r="76" spans="1:192" x14ac:dyDescent="0.25">
      <c r="EI76" t="str">
        <f t="shared" si="83"/>
        <v xml:space="preserve"> </v>
      </c>
      <c r="EJ76" t="s">
        <v>657</v>
      </c>
      <c r="EU76" t="str">
        <f t="shared" si="84"/>
        <v xml:space="preserve"> </v>
      </c>
      <c r="EV76" t="s">
        <v>312</v>
      </c>
      <c r="FG76" t="str">
        <f t="shared" si="85"/>
        <v xml:space="preserve"> </v>
      </c>
      <c r="FH76" s="20" t="s">
        <v>266</v>
      </c>
      <c r="FI76" s="20"/>
      <c r="FJ76" s="20"/>
      <c r="FK76" s="20"/>
      <c r="FL76" s="20"/>
      <c r="FM76" s="20"/>
      <c r="FN76" s="20"/>
      <c r="FO76" s="20"/>
      <c r="FP76" s="20"/>
      <c r="FQ76" s="20"/>
      <c r="FR76" s="20"/>
      <c r="GA76" s="20"/>
      <c r="GB76" s="20"/>
      <c r="GC76" s="20"/>
      <c r="GD76" s="20"/>
      <c r="GE76" s="20"/>
    </row>
    <row r="77" spans="1:192" x14ac:dyDescent="0.25">
      <c r="EI77" t="str">
        <f t="shared" si="83"/>
        <v xml:space="preserve"> </v>
      </c>
      <c r="EJ77" t="s">
        <v>252</v>
      </c>
      <c r="EU77" t="str">
        <f t="shared" si="84"/>
        <v xml:space="preserve"> </v>
      </c>
      <c r="EV77" t="s">
        <v>92</v>
      </c>
      <c r="FG77" t="str">
        <f t="shared" si="85"/>
        <v xml:space="preserve"> </v>
      </c>
      <c r="FH77" s="20" t="s">
        <v>268</v>
      </c>
      <c r="FI77" s="20"/>
      <c r="FJ77" s="20"/>
      <c r="FK77" s="20"/>
      <c r="FL77" s="20"/>
      <c r="FM77" s="20"/>
      <c r="FN77" s="20"/>
      <c r="FO77" s="20"/>
      <c r="FP77" s="20"/>
      <c r="FQ77" s="20"/>
      <c r="FR77" s="20"/>
      <c r="GA77" s="20"/>
      <c r="GB77" s="20"/>
      <c r="GC77" s="20"/>
      <c r="GD77" s="20"/>
      <c r="GE77" s="20"/>
    </row>
    <row r="78" spans="1:192" x14ac:dyDescent="0.25">
      <c r="EI78" t="str">
        <f t="shared" si="83"/>
        <v xml:space="preserve"> </v>
      </c>
      <c r="EJ78" t="s">
        <v>662</v>
      </c>
      <c r="EU78" t="str">
        <f t="shared" si="84"/>
        <v xml:space="preserve"> </v>
      </c>
      <c r="EV78" t="s">
        <v>457</v>
      </c>
      <c r="FG78" t="str">
        <f t="shared" si="85"/>
        <v xml:space="preserve"> </v>
      </c>
      <c r="FH78" s="20" t="s">
        <v>579</v>
      </c>
      <c r="FI78" s="20"/>
      <c r="FJ78" s="20"/>
      <c r="FK78" s="20"/>
      <c r="FL78" s="20"/>
      <c r="FM78" s="20"/>
      <c r="FN78" s="20"/>
      <c r="FO78" s="20"/>
      <c r="FP78" s="20"/>
      <c r="FQ78" s="20"/>
      <c r="FR78" s="20"/>
      <c r="GA78" s="20"/>
      <c r="GB78" s="20"/>
      <c r="GC78" s="20"/>
      <c r="GD78" s="20"/>
      <c r="GE78" s="20"/>
    </row>
    <row r="79" spans="1:192" x14ac:dyDescent="0.25">
      <c r="EI79" t="str">
        <f t="shared" si="83"/>
        <v xml:space="preserve"> </v>
      </c>
      <c r="EJ79" t="s">
        <v>253</v>
      </c>
      <c r="EU79" t="str">
        <f t="shared" si="84"/>
        <v xml:space="preserve"> </v>
      </c>
      <c r="EV79" t="s">
        <v>322</v>
      </c>
      <c r="FG79" t="str">
        <f t="shared" si="85"/>
        <v xml:space="preserve"> </v>
      </c>
      <c r="FH79" s="20" t="s">
        <v>269</v>
      </c>
      <c r="FI79" s="20"/>
      <c r="FJ79" s="20"/>
      <c r="FK79" s="20"/>
      <c r="FL79" s="20"/>
      <c r="FM79" s="20"/>
      <c r="FN79" s="20"/>
      <c r="FO79" s="20"/>
      <c r="FP79" s="20"/>
      <c r="FQ79" s="20"/>
      <c r="FR79" s="20"/>
      <c r="GA79" s="20"/>
      <c r="GB79" s="20"/>
      <c r="GC79" s="20"/>
      <c r="GD79" s="20"/>
      <c r="GE79" s="20"/>
    </row>
    <row r="80" spans="1:192" x14ac:dyDescent="0.25">
      <c r="EI80" t="str">
        <f t="shared" si="83"/>
        <v xml:space="preserve"> </v>
      </c>
      <c r="EJ80" t="s">
        <v>254</v>
      </c>
      <c r="EU80" t="str">
        <f t="shared" si="84"/>
        <v xml:space="preserve"> </v>
      </c>
      <c r="EV80" t="s">
        <v>323</v>
      </c>
      <c r="FG80" t="str">
        <f t="shared" si="85"/>
        <v xml:space="preserve"> </v>
      </c>
      <c r="FH80" s="20" t="s">
        <v>580</v>
      </c>
      <c r="FI80" s="20"/>
      <c r="FJ80" s="20"/>
      <c r="FK80" s="20"/>
      <c r="FL80" s="20"/>
      <c r="FM80" s="20"/>
      <c r="FN80" s="20"/>
      <c r="FO80" s="20"/>
      <c r="FP80" s="20"/>
      <c r="FQ80" s="20"/>
      <c r="FR80" s="20"/>
      <c r="GA80" s="20"/>
      <c r="GB80" s="20"/>
      <c r="GC80" s="20"/>
      <c r="GD80" s="20"/>
      <c r="GE80" s="20"/>
    </row>
    <row r="81" spans="139:187" x14ac:dyDescent="0.25">
      <c r="EI81" t="str">
        <f t="shared" si="83"/>
        <v xml:space="preserve"> </v>
      </c>
      <c r="EJ81" t="s">
        <v>255</v>
      </c>
      <c r="EU81" t="str">
        <f t="shared" si="84"/>
        <v xml:space="preserve"> </v>
      </c>
      <c r="EV81" t="s">
        <v>324</v>
      </c>
      <c r="FG81" t="str">
        <f t="shared" si="85"/>
        <v xml:space="preserve"> </v>
      </c>
      <c r="FH81" s="20" t="s">
        <v>270</v>
      </c>
      <c r="FI81" s="20"/>
      <c r="FJ81" s="20"/>
      <c r="FK81" s="20"/>
      <c r="FL81" s="20"/>
      <c r="FM81" s="20"/>
      <c r="FN81" s="20"/>
      <c r="FO81" s="20"/>
      <c r="FP81" s="20"/>
      <c r="FQ81" s="20"/>
      <c r="FR81" s="20"/>
      <c r="GA81" s="20"/>
      <c r="GB81" s="20"/>
      <c r="GC81" s="20"/>
      <c r="GD81" s="20"/>
      <c r="GE81" s="20"/>
    </row>
    <row r="82" spans="139:187" x14ac:dyDescent="0.25">
      <c r="EI82" t="str">
        <f t="shared" si="83"/>
        <v xml:space="preserve"> </v>
      </c>
      <c r="EJ82" t="s">
        <v>256</v>
      </c>
      <c r="EU82" t="str">
        <f t="shared" si="84"/>
        <v xml:space="preserve"> </v>
      </c>
      <c r="EV82" t="s">
        <v>325</v>
      </c>
      <c r="FG82" t="str">
        <f t="shared" si="85"/>
        <v xml:space="preserve"> </v>
      </c>
      <c r="FH82" s="20" t="s">
        <v>581</v>
      </c>
      <c r="FI82" s="20"/>
      <c r="FJ82" s="20"/>
      <c r="FK82" s="20"/>
      <c r="FL82" s="20"/>
      <c r="FM82" s="20"/>
      <c r="FN82" s="20"/>
      <c r="FO82" s="20"/>
      <c r="FP82" s="20"/>
      <c r="FQ82" s="20"/>
      <c r="FR82" s="20"/>
      <c r="GA82" s="20"/>
      <c r="GB82" s="20"/>
      <c r="GC82" s="20"/>
      <c r="GD82" s="20"/>
      <c r="GE82" s="20"/>
    </row>
    <row r="83" spans="139:187" x14ac:dyDescent="0.25">
      <c r="EI83" t="str">
        <f t="shared" si="83"/>
        <v xml:space="preserve"> </v>
      </c>
      <c r="EJ83" t="s">
        <v>257</v>
      </c>
      <c r="EU83" t="str">
        <f t="shared" si="84"/>
        <v xml:space="preserve"> </v>
      </c>
      <c r="EV83" t="s">
        <v>328</v>
      </c>
      <c r="FG83" t="str">
        <f t="shared" si="85"/>
        <v xml:space="preserve"> </v>
      </c>
      <c r="FH83" s="20" t="s">
        <v>271</v>
      </c>
      <c r="FI83" s="20"/>
      <c r="FJ83" s="20"/>
      <c r="FK83" s="20"/>
      <c r="FL83" s="20"/>
      <c r="FM83" s="20"/>
      <c r="FN83" s="20"/>
      <c r="FO83" s="20"/>
      <c r="FP83" s="20"/>
      <c r="FQ83" s="20"/>
      <c r="FR83" s="20"/>
      <c r="GA83" s="20"/>
      <c r="GB83" s="20"/>
      <c r="GC83" s="20"/>
      <c r="GD83" s="20"/>
      <c r="GE83" s="20"/>
    </row>
    <row r="84" spans="139:187" x14ac:dyDescent="0.25">
      <c r="EI84" t="str">
        <f t="shared" si="83"/>
        <v xml:space="preserve"> </v>
      </c>
      <c r="EJ84" t="s">
        <v>258</v>
      </c>
      <c r="EU84" t="str">
        <f t="shared" si="84"/>
        <v xml:space="preserve"> </v>
      </c>
      <c r="EV84" t="s">
        <v>329</v>
      </c>
      <c r="FG84" t="str">
        <f t="shared" si="85"/>
        <v xml:space="preserve"> </v>
      </c>
      <c r="FH84" t="s">
        <v>582</v>
      </c>
      <c r="FI84" s="20"/>
      <c r="FJ84" s="20"/>
      <c r="FK84" s="20"/>
      <c r="FL84" s="20"/>
      <c r="FM84" s="20"/>
      <c r="FN84" s="20"/>
      <c r="FO84" s="20"/>
      <c r="FP84" s="20"/>
      <c r="FQ84" s="20"/>
      <c r="FR84" s="20"/>
      <c r="GA84" s="20"/>
      <c r="GB84" s="20"/>
      <c r="GC84" s="20"/>
      <c r="GD84" s="20"/>
      <c r="GE84" s="20"/>
    </row>
    <row r="85" spans="139:187" x14ac:dyDescent="0.25">
      <c r="EI85" t="str">
        <f t="shared" si="83"/>
        <v xml:space="preserve"> </v>
      </c>
      <c r="EJ85" t="s">
        <v>259</v>
      </c>
      <c r="EU85" t="str">
        <f t="shared" si="84"/>
        <v xml:space="preserve"> </v>
      </c>
      <c r="EV85" t="s">
        <v>331</v>
      </c>
      <c r="FG85" t="str">
        <f t="shared" si="85"/>
        <v xml:space="preserve"> </v>
      </c>
      <c r="FH85" t="s">
        <v>583</v>
      </c>
      <c r="GA85" s="20"/>
      <c r="GB85" s="20"/>
      <c r="GC85" s="20"/>
      <c r="GD85" s="20"/>
      <c r="GE85" s="20"/>
    </row>
    <row r="86" spans="139:187" x14ac:dyDescent="0.25">
      <c r="EI86" t="str">
        <f t="shared" si="83"/>
        <v xml:space="preserve"> </v>
      </c>
      <c r="EJ86" t="s">
        <v>260</v>
      </c>
      <c r="EU86" t="str">
        <f t="shared" si="84"/>
        <v xml:space="preserve"> </v>
      </c>
      <c r="EV86" t="s">
        <v>458</v>
      </c>
      <c r="FG86" t="str">
        <f t="shared" si="85"/>
        <v xml:space="preserve"> </v>
      </c>
      <c r="FH86" t="s">
        <v>584</v>
      </c>
      <c r="GA86" s="20"/>
      <c r="GB86" s="20"/>
      <c r="GC86" s="20"/>
      <c r="GD86" s="20"/>
      <c r="GE86" s="20"/>
    </row>
    <row r="87" spans="139:187" x14ac:dyDescent="0.25">
      <c r="EI87" t="str">
        <f t="shared" si="83"/>
        <v xml:space="preserve"> </v>
      </c>
      <c r="EJ87" t="s">
        <v>261</v>
      </c>
      <c r="EU87" t="str">
        <f t="shared" si="84"/>
        <v xml:space="preserve"> </v>
      </c>
      <c r="EV87" t="s">
        <v>459</v>
      </c>
      <c r="FG87" t="str">
        <f t="shared" si="85"/>
        <v xml:space="preserve"> </v>
      </c>
      <c r="FH87" t="s">
        <v>275</v>
      </c>
      <c r="GA87" s="20"/>
      <c r="GB87" s="20"/>
      <c r="GC87" s="20"/>
      <c r="GD87" s="20"/>
      <c r="GE87" s="20"/>
    </row>
    <row r="88" spans="139:187" x14ac:dyDescent="0.25">
      <c r="EI88" t="str">
        <f t="shared" si="83"/>
        <v xml:space="preserve"> </v>
      </c>
      <c r="EJ88" t="s">
        <v>262</v>
      </c>
      <c r="EU88" t="str">
        <f t="shared" si="84"/>
        <v xml:space="preserve"> </v>
      </c>
      <c r="EV88" t="s">
        <v>339</v>
      </c>
      <c r="FG88" t="str">
        <f t="shared" si="85"/>
        <v xml:space="preserve"> </v>
      </c>
      <c r="FH88" t="s">
        <v>278</v>
      </c>
      <c r="GA88" s="20"/>
      <c r="GB88" s="20"/>
      <c r="GC88" s="20"/>
      <c r="GD88" s="20"/>
      <c r="GE88" s="20"/>
    </row>
    <row r="89" spans="139:187" x14ac:dyDescent="0.25">
      <c r="EI89" t="str">
        <f t="shared" si="83"/>
        <v xml:space="preserve"> </v>
      </c>
      <c r="EJ89" t="s">
        <v>263</v>
      </c>
      <c r="EU89" t="str">
        <f t="shared" si="84"/>
        <v xml:space="preserve"> </v>
      </c>
      <c r="EV89" t="s">
        <v>340</v>
      </c>
      <c r="FG89" t="str">
        <f t="shared" si="85"/>
        <v xml:space="preserve"> </v>
      </c>
      <c r="FH89" t="s">
        <v>449</v>
      </c>
      <c r="GA89" s="20"/>
      <c r="GB89" s="20"/>
      <c r="GC89" s="20"/>
      <c r="GD89" s="20"/>
      <c r="GE89" s="20"/>
    </row>
    <row r="90" spans="139:187" x14ac:dyDescent="0.25">
      <c r="EI90" t="str">
        <f t="shared" si="83"/>
        <v xml:space="preserve"> </v>
      </c>
      <c r="EJ90" t="s">
        <v>264</v>
      </c>
      <c r="EU90" t="str">
        <f t="shared" si="84"/>
        <v xml:space="preserve"> </v>
      </c>
      <c r="EV90" t="s">
        <v>341</v>
      </c>
      <c r="GA90" s="20"/>
      <c r="GB90" s="20"/>
      <c r="GC90" s="20"/>
      <c r="GD90" s="20"/>
      <c r="GE90" s="20"/>
    </row>
    <row r="91" spans="139:187" x14ac:dyDescent="0.25">
      <c r="EI91" t="str">
        <f t="shared" si="83"/>
        <v xml:space="preserve"> </v>
      </c>
      <c r="EJ91" t="s">
        <v>265</v>
      </c>
      <c r="EU91" t="str">
        <f t="shared" si="84"/>
        <v xml:space="preserve"> </v>
      </c>
      <c r="EV91" t="s">
        <v>342</v>
      </c>
      <c r="FG91" t="str">
        <f t="shared" si="85"/>
        <v xml:space="preserve"> </v>
      </c>
      <c r="FH91" t="s">
        <v>585</v>
      </c>
      <c r="GA91" s="20"/>
      <c r="GB91" s="20"/>
      <c r="GC91" s="20"/>
      <c r="GD91" s="20"/>
      <c r="GE91" s="20"/>
    </row>
    <row r="92" spans="139:187" x14ac:dyDescent="0.25">
      <c r="EI92" t="str">
        <f t="shared" si="83"/>
        <v xml:space="preserve"> </v>
      </c>
      <c r="EJ92" t="s">
        <v>266</v>
      </c>
      <c r="EU92" t="str">
        <f t="shared" si="84"/>
        <v xml:space="preserve"> </v>
      </c>
      <c r="EV92" t="s">
        <v>460</v>
      </c>
      <c r="FG92" t="str">
        <f t="shared" si="85"/>
        <v xml:space="preserve"> </v>
      </c>
      <c r="FH92" t="s">
        <v>279</v>
      </c>
      <c r="GA92" s="20"/>
      <c r="GB92" s="20"/>
      <c r="GC92" s="20"/>
      <c r="GD92" s="20"/>
      <c r="GE92" s="20"/>
    </row>
    <row r="93" spans="139:187" x14ac:dyDescent="0.25">
      <c r="EI93" t="str">
        <f t="shared" si="83"/>
        <v xml:space="preserve"> </v>
      </c>
      <c r="EJ93" t="s">
        <v>267</v>
      </c>
      <c r="EU93" t="str">
        <f t="shared" si="84"/>
        <v xml:space="preserve"> </v>
      </c>
      <c r="EV93" t="s">
        <v>461</v>
      </c>
      <c r="FG93" t="str">
        <f t="shared" si="85"/>
        <v xml:space="preserve"> </v>
      </c>
      <c r="FH93" t="s">
        <v>280</v>
      </c>
      <c r="GA93" s="20"/>
      <c r="GB93" s="20"/>
      <c r="GC93" s="20"/>
      <c r="GD93" s="20"/>
      <c r="GE93" s="20"/>
    </row>
    <row r="94" spans="139:187" x14ac:dyDescent="0.25">
      <c r="EI94" t="str">
        <f t="shared" si="83"/>
        <v xml:space="preserve"> </v>
      </c>
      <c r="EJ94" t="s">
        <v>268</v>
      </c>
      <c r="EU94" t="str">
        <f t="shared" si="84"/>
        <v xml:space="preserve"> </v>
      </c>
      <c r="EV94" t="s">
        <v>345</v>
      </c>
      <c r="FG94" t="str">
        <f t="shared" si="85"/>
        <v xml:space="preserve"> </v>
      </c>
      <c r="FH94" t="s">
        <v>586</v>
      </c>
      <c r="GA94" s="20"/>
      <c r="GB94" s="20"/>
      <c r="GC94" s="20"/>
      <c r="GD94" s="20"/>
      <c r="GE94" s="20"/>
    </row>
    <row r="95" spans="139:187" x14ac:dyDescent="0.25">
      <c r="EI95" t="str">
        <f t="shared" si="83"/>
        <v xml:space="preserve"> </v>
      </c>
      <c r="EJ95" t="s">
        <v>269</v>
      </c>
      <c r="EU95" t="str">
        <f t="shared" si="84"/>
        <v xml:space="preserve"> </v>
      </c>
      <c r="EV95" t="s">
        <v>462</v>
      </c>
      <c r="FG95" t="str">
        <f t="shared" si="85"/>
        <v xml:space="preserve"> </v>
      </c>
      <c r="FH95" t="s">
        <v>284</v>
      </c>
      <c r="GA95" s="20"/>
      <c r="GB95" s="20"/>
      <c r="GC95" s="20"/>
      <c r="GD95" s="20"/>
      <c r="GE95" s="20"/>
    </row>
    <row r="96" spans="139:187" x14ac:dyDescent="0.25">
      <c r="EI96" t="str">
        <f t="shared" si="83"/>
        <v xml:space="preserve"> </v>
      </c>
      <c r="EJ96" t="s">
        <v>624</v>
      </c>
      <c r="EU96" t="str">
        <f t="shared" si="84"/>
        <v xml:space="preserve"> </v>
      </c>
      <c r="EV96" t="s">
        <v>349</v>
      </c>
      <c r="FG96" t="str">
        <f t="shared" si="85"/>
        <v xml:space="preserve"> </v>
      </c>
      <c r="FH96" t="s">
        <v>452</v>
      </c>
      <c r="GA96" s="20"/>
      <c r="GB96" s="20"/>
      <c r="GC96" s="20"/>
      <c r="GD96" s="20"/>
      <c r="GE96" s="20"/>
    </row>
    <row r="97" spans="139:187" x14ac:dyDescent="0.25">
      <c r="EI97" t="str">
        <f t="shared" si="83"/>
        <v xml:space="preserve"> </v>
      </c>
      <c r="EJ97" t="s">
        <v>270</v>
      </c>
      <c r="EU97" t="str">
        <f t="shared" si="84"/>
        <v xml:space="preserve"> </v>
      </c>
      <c r="EV97" t="s">
        <v>352</v>
      </c>
      <c r="FG97" t="str">
        <f t="shared" si="85"/>
        <v xml:space="preserve"> </v>
      </c>
      <c r="FH97" t="s">
        <v>587</v>
      </c>
      <c r="GA97" s="20"/>
      <c r="GB97" s="20"/>
      <c r="GC97" s="20"/>
      <c r="GD97" s="20"/>
      <c r="GE97" s="20"/>
    </row>
    <row r="98" spans="139:187" x14ac:dyDescent="0.25">
      <c r="EI98" t="str">
        <f t="shared" si="83"/>
        <v xml:space="preserve"> </v>
      </c>
      <c r="EJ98" t="s">
        <v>271</v>
      </c>
      <c r="EU98" t="str">
        <f t="shared" si="84"/>
        <v xml:space="preserve"> </v>
      </c>
      <c r="EV98" t="s">
        <v>690</v>
      </c>
      <c r="FG98" t="str">
        <f t="shared" si="85"/>
        <v xml:space="preserve"> </v>
      </c>
      <c r="FH98" t="s">
        <v>292</v>
      </c>
      <c r="GA98" s="20"/>
      <c r="GB98" s="20"/>
      <c r="GC98" s="20"/>
      <c r="GD98" s="20"/>
      <c r="GE98" s="20"/>
    </row>
    <row r="99" spans="139:187" x14ac:dyDescent="0.25">
      <c r="EI99" t="str">
        <f t="shared" si="83"/>
        <v xml:space="preserve"> </v>
      </c>
      <c r="EJ99" t="s">
        <v>272</v>
      </c>
      <c r="EU99" t="str">
        <f t="shared" si="84"/>
        <v xml:space="preserve"> </v>
      </c>
      <c r="EV99" t="s">
        <v>464</v>
      </c>
      <c r="FG99" t="str">
        <f t="shared" si="85"/>
        <v xml:space="preserve"> </v>
      </c>
      <c r="FH99" t="s">
        <v>293</v>
      </c>
      <c r="GA99" s="20"/>
      <c r="GB99" s="20"/>
      <c r="GC99" s="20"/>
      <c r="GD99" s="20"/>
      <c r="GE99" s="20"/>
    </row>
    <row r="100" spans="139:187" x14ac:dyDescent="0.25">
      <c r="EI100" t="str">
        <f t="shared" si="83"/>
        <v xml:space="preserve"> </v>
      </c>
      <c r="EJ100" t="s">
        <v>273</v>
      </c>
      <c r="EU100" t="str">
        <f t="shared" si="84"/>
        <v xml:space="preserve"> </v>
      </c>
      <c r="EV100" t="s">
        <v>53</v>
      </c>
      <c r="FG100" t="str">
        <f t="shared" si="85"/>
        <v xml:space="preserve"> </v>
      </c>
      <c r="FH100" t="s">
        <v>294</v>
      </c>
      <c r="GA100" s="20"/>
      <c r="GB100" s="20"/>
      <c r="GC100" s="20"/>
      <c r="GD100" s="20"/>
      <c r="GE100" s="20"/>
    </row>
    <row r="101" spans="139:187" x14ac:dyDescent="0.25">
      <c r="EI101" t="str">
        <f t="shared" si="83"/>
        <v xml:space="preserve"> </v>
      </c>
      <c r="EJ101" t="s">
        <v>274</v>
      </c>
      <c r="EU101" t="str">
        <f t="shared" si="84"/>
        <v xml:space="preserve"> </v>
      </c>
      <c r="EV101" t="s">
        <v>357</v>
      </c>
      <c r="FG101" t="str">
        <f t="shared" si="85"/>
        <v xml:space="preserve"> </v>
      </c>
      <c r="FH101" t="s">
        <v>297</v>
      </c>
      <c r="GA101" s="20"/>
      <c r="GB101" s="20"/>
      <c r="GC101" s="20"/>
      <c r="GD101" s="20"/>
      <c r="GE101" s="20"/>
    </row>
    <row r="102" spans="139:187" x14ac:dyDescent="0.25">
      <c r="EI102" t="str">
        <f t="shared" si="83"/>
        <v xml:space="preserve"> </v>
      </c>
      <c r="EJ102" t="s">
        <v>275</v>
      </c>
      <c r="EU102" t="str">
        <f t="shared" si="84"/>
        <v xml:space="preserve"> </v>
      </c>
      <c r="EV102" t="s">
        <v>360</v>
      </c>
      <c r="FG102" t="str">
        <f t="shared" si="85"/>
        <v xml:space="preserve"> </v>
      </c>
      <c r="FH102" t="s">
        <v>298</v>
      </c>
      <c r="GA102" s="20"/>
      <c r="GB102" s="20"/>
      <c r="GC102" s="20"/>
      <c r="GD102" s="20"/>
      <c r="GE102" s="20"/>
    </row>
    <row r="103" spans="139:187" x14ac:dyDescent="0.25">
      <c r="EI103" t="str">
        <f t="shared" si="83"/>
        <v xml:space="preserve"> </v>
      </c>
      <c r="EJ103" t="s">
        <v>276</v>
      </c>
      <c r="EU103" t="str">
        <f t="shared" si="84"/>
        <v xml:space="preserve"> </v>
      </c>
      <c r="EV103" t="s">
        <v>691</v>
      </c>
      <c r="FG103" t="str">
        <f t="shared" si="85"/>
        <v xml:space="preserve"> </v>
      </c>
      <c r="FH103" t="s">
        <v>299</v>
      </c>
      <c r="GA103" s="20"/>
      <c r="GB103" s="20"/>
      <c r="GC103" s="20"/>
      <c r="GD103" s="20"/>
      <c r="GE103" s="20"/>
    </row>
    <row r="104" spans="139:187" x14ac:dyDescent="0.25">
      <c r="EI104" t="str">
        <f t="shared" si="83"/>
        <v xml:space="preserve"> </v>
      </c>
      <c r="EJ104" t="s">
        <v>663</v>
      </c>
      <c r="EU104" t="str">
        <f t="shared" si="84"/>
        <v xml:space="preserve"> </v>
      </c>
      <c r="EV104" t="s">
        <v>466</v>
      </c>
      <c r="FG104" t="str">
        <f t="shared" si="85"/>
        <v xml:space="preserve"> </v>
      </c>
      <c r="FH104" t="s">
        <v>300</v>
      </c>
      <c r="GA104" s="20"/>
      <c r="GB104" s="20"/>
      <c r="GC104" s="20"/>
      <c r="GD104" s="20"/>
      <c r="GE104" s="20"/>
    </row>
    <row r="105" spans="139:187" x14ac:dyDescent="0.25">
      <c r="EI105" t="str">
        <f t="shared" si="83"/>
        <v xml:space="preserve"> </v>
      </c>
      <c r="EJ105" t="s">
        <v>277</v>
      </c>
      <c r="EU105" t="str">
        <f t="shared" si="84"/>
        <v xml:space="preserve"> </v>
      </c>
      <c r="EV105" t="s">
        <v>363</v>
      </c>
      <c r="FG105" t="str">
        <f t="shared" si="85"/>
        <v xml:space="preserve"> </v>
      </c>
      <c r="FH105" t="s">
        <v>590</v>
      </c>
      <c r="GA105" s="20"/>
      <c r="GB105" s="20"/>
      <c r="GC105" s="20"/>
      <c r="GD105" s="20"/>
      <c r="GE105" s="20"/>
    </row>
    <row r="106" spans="139:187" x14ac:dyDescent="0.25">
      <c r="EI106" t="str">
        <f t="shared" si="83"/>
        <v xml:space="preserve"> </v>
      </c>
      <c r="EJ106" t="s">
        <v>278</v>
      </c>
      <c r="EU106" t="str">
        <f t="shared" si="84"/>
        <v xml:space="preserve"> </v>
      </c>
      <c r="EV106" t="s">
        <v>467</v>
      </c>
      <c r="FG106" t="str">
        <f t="shared" si="85"/>
        <v xml:space="preserve"> </v>
      </c>
      <c r="FH106" t="s">
        <v>591</v>
      </c>
      <c r="GA106" s="20"/>
      <c r="GB106" s="20"/>
      <c r="GC106" s="20"/>
      <c r="GD106" s="20"/>
      <c r="GE106" s="20"/>
    </row>
    <row r="107" spans="139:187" x14ac:dyDescent="0.25">
      <c r="EI107" t="str">
        <f t="shared" si="83"/>
        <v xml:space="preserve"> </v>
      </c>
      <c r="EJ107" t="s">
        <v>449</v>
      </c>
      <c r="EU107" t="str">
        <f t="shared" si="84"/>
        <v xml:space="preserve"> </v>
      </c>
      <c r="EV107" t="s">
        <v>366</v>
      </c>
      <c r="FG107" t="str">
        <f t="shared" si="85"/>
        <v xml:space="preserve"> </v>
      </c>
      <c r="FH107" t="s">
        <v>592</v>
      </c>
    </row>
    <row r="108" spans="139:187" x14ac:dyDescent="0.25">
      <c r="EI108" t="str">
        <f t="shared" si="83"/>
        <v xml:space="preserve"> </v>
      </c>
      <c r="EJ108" t="s">
        <v>279</v>
      </c>
      <c r="EU108" t="str">
        <f t="shared" si="84"/>
        <v xml:space="preserve"> </v>
      </c>
      <c r="EV108" t="s">
        <v>367</v>
      </c>
      <c r="FG108" t="str">
        <f t="shared" si="85"/>
        <v xml:space="preserve"> </v>
      </c>
      <c r="FH108" t="s">
        <v>593</v>
      </c>
    </row>
    <row r="109" spans="139:187" x14ac:dyDescent="0.25">
      <c r="EI109" t="str">
        <f t="shared" si="83"/>
        <v xml:space="preserve"> </v>
      </c>
      <c r="EJ109" t="s">
        <v>280</v>
      </c>
      <c r="EU109" t="str">
        <f t="shared" si="84"/>
        <v xml:space="preserve"> </v>
      </c>
      <c r="EV109" t="s">
        <v>468</v>
      </c>
      <c r="FG109" t="str">
        <f t="shared" si="85"/>
        <v xml:space="preserve"> </v>
      </c>
      <c r="FH109" t="s">
        <v>304</v>
      </c>
    </row>
    <row r="110" spans="139:187" x14ac:dyDescent="0.25">
      <c r="EI110" t="str">
        <f t="shared" si="83"/>
        <v xml:space="preserve"> </v>
      </c>
      <c r="EJ110" t="s">
        <v>281</v>
      </c>
      <c r="EU110" t="str">
        <f t="shared" si="84"/>
        <v xml:space="preserve"> </v>
      </c>
      <c r="EV110" t="s">
        <v>692</v>
      </c>
      <c r="FG110" t="str">
        <f t="shared" si="85"/>
        <v xml:space="preserve"> </v>
      </c>
      <c r="FH110" t="s">
        <v>305</v>
      </c>
    </row>
    <row r="111" spans="139:187" x14ac:dyDescent="0.25">
      <c r="EI111" t="str">
        <f t="shared" si="83"/>
        <v xml:space="preserve"> </v>
      </c>
      <c r="EJ111" t="s">
        <v>282</v>
      </c>
      <c r="EU111" t="str">
        <f t="shared" si="84"/>
        <v xml:space="preserve"> </v>
      </c>
      <c r="EV111" t="s">
        <v>469</v>
      </c>
      <c r="FG111" t="str">
        <f t="shared" si="85"/>
        <v xml:space="preserve"> </v>
      </c>
      <c r="FH111" t="s">
        <v>307</v>
      </c>
    </row>
    <row r="112" spans="139:187" x14ac:dyDescent="0.25">
      <c r="EI112" t="str">
        <f t="shared" si="83"/>
        <v xml:space="preserve"> </v>
      </c>
      <c r="EJ112" t="s">
        <v>283</v>
      </c>
      <c r="EU112" t="str">
        <f t="shared" si="84"/>
        <v xml:space="preserve"> </v>
      </c>
      <c r="EV112" t="s">
        <v>470</v>
      </c>
      <c r="FG112" t="str">
        <f t="shared" si="85"/>
        <v xml:space="preserve"> </v>
      </c>
      <c r="FH112" t="s">
        <v>309</v>
      </c>
    </row>
    <row r="113" spans="139:164" x14ac:dyDescent="0.25">
      <c r="EI113" t="str">
        <f t="shared" si="83"/>
        <v xml:space="preserve"> </v>
      </c>
      <c r="EJ113" t="s">
        <v>284</v>
      </c>
      <c r="EU113" t="str">
        <f t="shared" si="84"/>
        <v xml:space="preserve"> </v>
      </c>
      <c r="EV113" t="s">
        <v>368</v>
      </c>
      <c r="FG113" t="str">
        <f t="shared" si="85"/>
        <v xml:space="preserve"> </v>
      </c>
      <c r="FH113" t="s">
        <v>310</v>
      </c>
    </row>
    <row r="114" spans="139:164" x14ac:dyDescent="0.25">
      <c r="EI114" t="str">
        <f t="shared" si="83"/>
        <v xml:space="preserve"> </v>
      </c>
      <c r="EJ114" t="s">
        <v>286</v>
      </c>
      <c r="EU114" t="str">
        <f t="shared" si="84"/>
        <v xml:space="preserve"> </v>
      </c>
      <c r="EV114" t="s">
        <v>369</v>
      </c>
      <c r="FG114" t="str">
        <f t="shared" si="85"/>
        <v xml:space="preserve"> </v>
      </c>
      <c r="FH114" t="s">
        <v>311</v>
      </c>
    </row>
    <row r="115" spans="139:164" x14ac:dyDescent="0.25">
      <c r="EI115" t="str">
        <f t="shared" si="83"/>
        <v xml:space="preserve"> </v>
      </c>
      <c r="EJ115" t="s">
        <v>452</v>
      </c>
      <c r="EU115" t="str">
        <f t="shared" si="84"/>
        <v xml:space="preserve"> </v>
      </c>
      <c r="EV115" t="s">
        <v>370</v>
      </c>
      <c r="FG115" t="str">
        <f t="shared" si="85"/>
        <v xml:space="preserve"> </v>
      </c>
      <c r="FH115" t="s">
        <v>594</v>
      </c>
    </row>
    <row r="116" spans="139:164" x14ac:dyDescent="0.25">
      <c r="EI116" t="str">
        <f t="shared" si="83"/>
        <v xml:space="preserve"> </v>
      </c>
      <c r="EJ116" t="s">
        <v>287</v>
      </c>
      <c r="EU116" t="str">
        <f t="shared" si="84"/>
        <v xml:space="preserve"> </v>
      </c>
      <c r="EV116" t="s">
        <v>473</v>
      </c>
      <c r="FG116" t="str">
        <f t="shared" si="85"/>
        <v xml:space="preserve"> </v>
      </c>
      <c r="FH116" t="s">
        <v>595</v>
      </c>
    </row>
    <row r="117" spans="139:164" x14ac:dyDescent="0.25">
      <c r="EI117" t="str">
        <f t="shared" si="83"/>
        <v xml:space="preserve"> </v>
      </c>
      <c r="EJ117" t="s">
        <v>288</v>
      </c>
      <c r="FG117" t="str">
        <f t="shared" si="85"/>
        <v xml:space="preserve"> </v>
      </c>
      <c r="FH117" t="s">
        <v>92</v>
      </c>
    </row>
    <row r="118" spans="139:164" x14ac:dyDescent="0.25">
      <c r="EI118" t="str">
        <f t="shared" si="83"/>
        <v xml:space="preserve"> </v>
      </c>
      <c r="EJ118" t="s">
        <v>289</v>
      </c>
      <c r="FG118" t="str">
        <f t="shared" si="85"/>
        <v xml:space="preserve"> </v>
      </c>
      <c r="FH118" t="s">
        <v>316</v>
      </c>
    </row>
    <row r="119" spans="139:164" x14ac:dyDescent="0.25">
      <c r="EI119" t="str">
        <f t="shared" si="83"/>
        <v xml:space="preserve"> </v>
      </c>
      <c r="EJ119" t="s">
        <v>290</v>
      </c>
      <c r="FG119" t="str">
        <f t="shared" si="85"/>
        <v xml:space="preserve"> </v>
      </c>
      <c r="FH119" t="s">
        <v>317</v>
      </c>
    </row>
    <row r="120" spans="139:164" x14ac:dyDescent="0.25">
      <c r="EI120" t="str">
        <f t="shared" si="83"/>
        <v xml:space="preserve"> </v>
      </c>
      <c r="EJ120" t="s">
        <v>291</v>
      </c>
      <c r="FG120" t="str">
        <f t="shared" si="85"/>
        <v xml:space="preserve"> </v>
      </c>
      <c r="FH120" t="s">
        <v>596</v>
      </c>
    </row>
    <row r="121" spans="139:164" x14ac:dyDescent="0.25">
      <c r="EI121" t="str">
        <f t="shared" si="83"/>
        <v xml:space="preserve"> </v>
      </c>
      <c r="EJ121" t="s">
        <v>292</v>
      </c>
      <c r="FG121" t="str">
        <f t="shared" si="85"/>
        <v xml:space="preserve"> </v>
      </c>
      <c r="FH121" t="s">
        <v>696</v>
      </c>
    </row>
    <row r="122" spans="139:164" x14ac:dyDescent="0.25">
      <c r="EI122" t="str">
        <f t="shared" si="83"/>
        <v xml:space="preserve"> </v>
      </c>
      <c r="EJ122" t="s">
        <v>293</v>
      </c>
      <c r="FG122" t="str">
        <f t="shared" si="85"/>
        <v xml:space="preserve"> </v>
      </c>
      <c r="FH122" t="s">
        <v>597</v>
      </c>
    </row>
    <row r="123" spans="139:164" x14ac:dyDescent="0.25">
      <c r="EI123" t="str">
        <f t="shared" si="83"/>
        <v xml:space="preserve"> </v>
      </c>
      <c r="EJ123" t="s">
        <v>294</v>
      </c>
      <c r="FG123" t="str">
        <f t="shared" si="85"/>
        <v xml:space="preserve"> </v>
      </c>
      <c r="FH123" t="s">
        <v>598</v>
      </c>
    </row>
    <row r="124" spans="139:164" x14ac:dyDescent="0.25">
      <c r="EI124" t="str">
        <f t="shared" si="83"/>
        <v xml:space="preserve"> </v>
      </c>
      <c r="EJ124" t="s">
        <v>295</v>
      </c>
      <c r="FG124" t="str">
        <f t="shared" si="85"/>
        <v xml:space="preserve"> </v>
      </c>
      <c r="FH124" t="s">
        <v>322</v>
      </c>
    </row>
    <row r="125" spans="139:164" x14ac:dyDescent="0.25">
      <c r="EI125" t="str">
        <f t="shared" si="83"/>
        <v xml:space="preserve"> </v>
      </c>
      <c r="EJ125" t="s">
        <v>296</v>
      </c>
      <c r="FG125" t="str">
        <f t="shared" si="85"/>
        <v xml:space="preserve"> </v>
      </c>
      <c r="FH125" t="s">
        <v>323</v>
      </c>
    </row>
    <row r="126" spans="139:164" x14ac:dyDescent="0.25">
      <c r="EI126" t="str">
        <f t="shared" si="83"/>
        <v xml:space="preserve"> </v>
      </c>
      <c r="EJ126" t="s">
        <v>297</v>
      </c>
      <c r="FG126" t="str">
        <f t="shared" si="85"/>
        <v xml:space="preserve"> </v>
      </c>
      <c r="FH126" t="s">
        <v>325</v>
      </c>
    </row>
    <row r="127" spans="139:164" x14ac:dyDescent="0.25">
      <c r="EI127" t="str">
        <f t="shared" si="83"/>
        <v xml:space="preserve"> </v>
      </c>
      <c r="EJ127" t="s">
        <v>298</v>
      </c>
      <c r="FG127" t="str">
        <f t="shared" si="85"/>
        <v xml:space="preserve"> </v>
      </c>
      <c r="FH127" t="s">
        <v>328</v>
      </c>
    </row>
    <row r="128" spans="139:164" x14ac:dyDescent="0.25">
      <c r="EI128" t="str">
        <f t="shared" si="83"/>
        <v xml:space="preserve"> </v>
      </c>
      <c r="EJ128" t="s">
        <v>299</v>
      </c>
      <c r="FG128" t="str">
        <f t="shared" si="85"/>
        <v xml:space="preserve"> </v>
      </c>
      <c r="FH128" t="s">
        <v>599</v>
      </c>
    </row>
    <row r="129" spans="139:164" x14ac:dyDescent="0.25">
      <c r="EI129" t="str">
        <f t="shared" si="83"/>
        <v xml:space="preserve"> </v>
      </c>
      <c r="EJ129" t="s">
        <v>300</v>
      </c>
      <c r="FG129" t="str">
        <f t="shared" si="85"/>
        <v xml:space="preserve"> </v>
      </c>
      <c r="FH129" t="s">
        <v>331</v>
      </c>
    </row>
    <row r="130" spans="139:164" x14ac:dyDescent="0.25">
      <c r="EI130" t="str">
        <f t="shared" si="83"/>
        <v xml:space="preserve"> </v>
      </c>
      <c r="EJ130" t="s">
        <v>301</v>
      </c>
      <c r="FG130" t="str">
        <f t="shared" si="85"/>
        <v xml:space="preserve"> </v>
      </c>
      <c r="FH130" t="s">
        <v>40</v>
      </c>
    </row>
    <row r="131" spans="139:164" x14ac:dyDescent="0.25">
      <c r="EI131" t="str">
        <f t="shared" si="83"/>
        <v xml:space="preserve"> </v>
      </c>
      <c r="EJ131" t="s">
        <v>456</v>
      </c>
      <c r="FG131" t="str">
        <f t="shared" si="85"/>
        <v xml:space="preserve"> </v>
      </c>
      <c r="FH131" t="s">
        <v>458</v>
      </c>
    </row>
    <row r="132" spans="139:164" x14ac:dyDescent="0.25">
      <c r="EI132" t="str">
        <f t="shared" si="83"/>
        <v xml:space="preserve"> </v>
      </c>
      <c r="EJ132" t="s">
        <v>302</v>
      </c>
      <c r="FG132" t="str">
        <f t="shared" si="85"/>
        <v xml:space="preserve"> </v>
      </c>
      <c r="FH132" t="s">
        <v>600</v>
      </c>
    </row>
    <row r="133" spans="139:164" x14ac:dyDescent="0.25">
      <c r="EI133" t="str">
        <f t="shared" si="83"/>
        <v xml:space="preserve"> </v>
      </c>
      <c r="EJ133" t="s">
        <v>303</v>
      </c>
      <c r="FG133" t="str">
        <f t="shared" si="85"/>
        <v xml:space="preserve"> </v>
      </c>
      <c r="FH133" t="s">
        <v>337</v>
      </c>
    </row>
    <row r="134" spans="139:164" x14ac:dyDescent="0.25">
      <c r="EI134" t="str">
        <f t="shared" si="83"/>
        <v xml:space="preserve"> </v>
      </c>
      <c r="EJ134" t="s">
        <v>304</v>
      </c>
      <c r="FG134" t="str">
        <f t="shared" si="85"/>
        <v xml:space="preserve"> </v>
      </c>
      <c r="FH134" t="s">
        <v>601</v>
      </c>
    </row>
    <row r="135" spans="139:164" x14ac:dyDescent="0.25">
      <c r="EI135" t="str">
        <f t="shared" ref="EI135:EI198" si="86">IF(EJ136=EJ135,1," ")</f>
        <v xml:space="preserve"> </v>
      </c>
      <c r="EJ135" t="s">
        <v>305</v>
      </c>
      <c r="FG135" t="str">
        <f t="shared" ref="FG135:FG172" si="87">IF(FH136=FH135,1," ")</f>
        <v xml:space="preserve"> </v>
      </c>
      <c r="FH135" t="s">
        <v>602</v>
      </c>
    </row>
    <row r="136" spans="139:164" x14ac:dyDescent="0.25">
      <c r="EI136" t="str">
        <f t="shared" si="86"/>
        <v xml:space="preserve"> </v>
      </c>
      <c r="EJ136" t="s">
        <v>306</v>
      </c>
      <c r="FG136" t="str">
        <f t="shared" si="87"/>
        <v xml:space="preserve"> </v>
      </c>
      <c r="FH136" t="s">
        <v>341</v>
      </c>
    </row>
    <row r="137" spans="139:164" x14ac:dyDescent="0.25">
      <c r="EI137" t="str">
        <f t="shared" si="86"/>
        <v xml:space="preserve"> </v>
      </c>
      <c r="EJ137" t="s">
        <v>307</v>
      </c>
      <c r="FG137" t="str">
        <f t="shared" si="87"/>
        <v xml:space="preserve"> </v>
      </c>
      <c r="FH137" t="s">
        <v>342</v>
      </c>
    </row>
    <row r="138" spans="139:164" x14ac:dyDescent="0.25">
      <c r="EI138" t="str">
        <f t="shared" si="86"/>
        <v xml:space="preserve"> </v>
      </c>
      <c r="EJ138" t="s">
        <v>627</v>
      </c>
      <c r="FG138" t="str">
        <f t="shared" si="87"/>
        <v xml:space="preserve"> </v>
      </c>
      <c r="FH138" t="s">
        <v>697</v>
      </c>
    </row>
    <row r="139" spans="139:164" x14ac:dyDescent="0.25">
      <c r="EI139" t="str">
        <f t="shared" si="86"/>
        <v xml:space="preserve"> </v>
      </c>
      <c r="EJ139" t="s">
        <v>628</v>
      </c>
      <c r="FG139" t="str">
        <f t="shared" si="87"/>
        <v xml:space="preserve"> </v>
      </c>
      <c r="FH139" t="s">
        <v>460</v>
      </c>
    </row>
    <row r="140" spans="139:164" x14ac:dyDescent="0.25">
      <c r="EI140" t="str">
        <f t="shared" si="86"/>
        <v xml:space="preserve"> </v>
      </c>
      <c r="EJ140" t="s">
        <v>658</v>
      </c>
      <c r="FG140" t="str">
        <f t="shared" si="87"/>
        <v xml:space="preserve"> </v>
      </c>
      <c r="FH140" t="s">
        <v>603</v>
      </c>
    </row>
    <row r="141" spans="139:164" x14ac:dyDescent="0.25">
      <c r="EI141" t="str">
        <f t="shared" si="86"/>
        <v xml:space="preserve"> </v>
      </c>
      <c r="EJ141" t="s">
        <v>309</v>
      </c>
      <c r="FG141" t="str">
        <f t="shared" si="87"/>
        <v xml:space="preserve"> </v>
      </c>
      <c r="FH141" t="s">
        <v>345</v>
      </c>
    </row>
    <row r="142" spans="139:164" x14ac:dyDescent="0.25">
      <c r="EI142" t="str">
        <f t="shared" si="86"/>
        <v xml:space="preserve"> </v>
      </c>
      <c r="EJ142" t="s">
        <v>664</v>
      </c>
      <c r="FG142" t="str">
        <f t="shared" si="87"/>
        <v xml:space="preserve"> </v>
      </c>
      <c r="FH142" t="s">
        <v>346</v>
      </c>
    </row>
    <row r="143" spans="139:164" x14ac:dyDescent="0.25">
      <c r="EI143" t="str">
        <f t="shared" si="86"/>
        <v xml:space="preserve"> </v>
      </c>
      <c r="EJ143" t="s">
        <v>310</v>
      </c>
      <c r="FG143" t="str">
        <f t="shared" si="87"/>
        <v xml:space="preserve"> </v>
      </c>
      <c r="FH143" t="s">
        <v>348</v>
      </c>
    </row>
    <row r="144" spans="139:164" x14ac:dyDescent="0.25">
      <c r="EI144" t="str">
        <f t="shared" si="86"/>
        <v xml:space="preserve"> </v>
      </c>
      <c r="EJ144" t="s">
        <v>311</v>
      </c>
      <c r="FG144" t="str">
        <f t="shared" si="87"/>
        <v xml:space="preserve"> </v>
      </c>
      <c r="FH144" t="s">
        <v>349</v>
      </c>
    </row>
    <row r="145" spans="139:164" x14ac:dyDescent="0.25">
      <c r="EI145" t="str">
        <f t="shared" si="86"/>
        <v xml:space="preserve"> </v>
      </c>
      <c r="FG145" t="str">
        <f t="shared" si="87"/>
        <v xml:space="preserve"> </v>
      </c>
      <c r="FH145" t="s">
        <v>350</v>
      </c>
    </row>
    <row r="146" spans="139:164" x14ac:dyDescent="0.25">
      <c r="EI146" t="str">
        <f t="shared" si="86"/>
        <v xml:space="preserve"> </v>
      </c>
      <c r="EJ146" t="s">
        <v>313</v>
      </c>
      <c r="FG146" t="str">
        <f t="shared" si="87"/>
        <v xml:space="preserve"> </v>
      </c>
      <c r="FH146" t="s">
        <v>351</v>
      </c>
    </row>
    <row r="147" spans="139:164" x14ac:dyDescent="0.25">
      <c r="EI147" t="str">
        <f t="shared" si="86"/>
        <v xml:space="preserve"> </v>
      </c>
      <c r="EJ147" t="s">
        <v>314</v>
      </c>
      <c r="FG147" t="str">
        <f t="shared" si="87"/>
        <v xml:space="preserve"> </v>
      </c>
      <c r="FH147" t="s">
        <v>352</v>
      </c>
    </row>
    <row r="148" spans="139:164" x14ac:dyDescent="0.25">
      <c r="EI148" t="str">
        <f t="shared" si="86"/>
        <v xml:space="preserve"> </v>
      </c>
      <c r="EJ148" t="s">
        <v>315</v>
      </c>
      <c r="FG148" t="str">
        <f t="shared" si="87"/>
        <v xml:space="preserve"> </v>
      </c>
      <c r="FH148" t="s">
        <v>109</v>
      </c>
    </row>
    <row r="149" spans="139:164" x14ac:dyDescent="0.25">
      <c r="EI149" t="str">
        <f t="shared" si="86"/>
        <v xml:space="preserve"> </v>
      </c>
      <c r="EJ149" t="s">
        <v>92</v>
      </c>
      <c r="FG149" t="str">
        <f t="shared" si="87"/>
        <v xml:space="preserve"> </v>
      </c>
      <c r="FH149" t="s">
        <v>604</v>
      </c>
    </row>
    <row r="150" spans="139:164" x14ac:dyDescent="0.25">
      <c r="EI150" t="str">
        <f t="shared" si="86"/>
        <v xml:space="preserve"> </v>
      </c>
      <c r="EJ150" t="s">
        <v>316</v>
      </c>
      <c r="FG150" t="str">
        <f t="shared" si="87"/>
        <v xml:space="preserve"> </v>
      </c>
      <c r="FH150" t="s">
        <v>354</v>
      </c>
    </row>
    <row r="151" spans="139:164" x14ac:dyDescent="0.25">
      <c r="EI151" t="str">
        <f t="shared" si="86"/>
        <v xml:space="preserve"> </v>
      </c>
      <c r="EJ151" t="s">
        <v>317</v>
      </c>
      <c r="FG151" t="str">
        <f t="shared" si="87"/>
        <v xml:space="preserve"> </v>
      </c>
      <c r="FH151" t="s">
        <v>605</v>
      </c>
    </row>
    <row r="152" spans="139:164" x14ac:dyDescent="0.25">
      <c r="EI152" t="str">
        <f t="shared" si="86"/>
        <v xml:space="preserve"> </v>
      </c>
      <c r="EJ152" t="s">
        <v>318</v>
      </c>
      <c r="FG152" t="str">
        <f t="shared" si="87"/>
        <v xml:space="preserve"> </v>
      </c>
      <c r="FH152" t="s">
        <v>53</v>
      </c>
    </row>
    <row r="153" spans="139:164" x14ac:dyDescent="0.25">
      <c r="EI153" t="str">
        <f t="shared" si="86"/>
        <v xml:space="preserve"> </v>
      </c>
      <c r="EJ153" t="s">
        <v>319</v>
      </c>
      <c r="FG153" t="str">
        <f t="shared" si="87"/>
        <v xml:space="preserve"> </v>
      </c>
      <c r="FH153" t="s">
        <v>606</v>
      </c>
    </row>
    <row r="154" spans="139:164" x14ac:dyDescent="0.25">
      <c r="EI154" t="str">
        <f t="shared" si="86"/>
        <v xml:space="preserve"> </v>
      </c>
      <c r="EJ154" t="s">
        <v>320</v>
      </c>
      <c r="FG154" t="str">
        <f t="shared" si="87"/>
        <v xml:space="preserve"> </v>
      </c>
      <c r="FH154" t="s">
        <v>363</v>
      </c>
    </row>
    <row r="155" spans="139:164" x14ac:dyDescent="0.25">
      <c r="EI155" t="str">
        <f t="shared" si="86"/>
        <v xml:space="preserve"> </v>
      </c>
      <c r="EJ155" t="s">
        <v>321</v>
      </c>
      <c r="FG155" t="str">
        <f t="shared" si="87"/>
        <v xml:space="preserve"> </v>
      </c>
      <c r="FH155" t="s">
        <v>608</v>
      </c>
    </row>
    <row r="156" spans="139:164" x14ac:dyDescent="0.25">
      <c r="EI156" t="str">
        <f t="shared" si="86"/>
        <v xml:space="preserve"> </v>
      </c>
      <c r="EJ156" t="s">
        <v>322</v>
      </c>
      <c r="FG156" t="str">
        <f t="shared" si="87"/>
        <v xml:space="preserve"> </v>
      </c>
      <c r="FH156" t="s">
        <v>698</v>
      </c>
    </row>
    <row r="157" spans="139:164" x14ac:dyDescent="0.25">
      <c r="EI157" t="str">
        <f t="shared" si="86"/>
        <v xml:space="preserve"> </v>
      </c>
      <c r="EJ157" t="s">
        <v>323</v>
      </c>
      <c r="FG157" t="str">
        <f t="shared" si="87"/>
        <v xml:space="preserve"> </v>
      </c>
      <c r="FH157" t="s">
        <v>609</v>
      </c>
    </row>
    <row r="158" spans="139:164" x14ac:dyDescent="0.25">
      <c r="EI158" t="str">
        <f t="shared" si="86"/>
        <v xml:space="preserve"> </v>
      </c>
      <c r="EJ158" t="s">
        <v>324</v>
      </c>
      <c r="FG158" t="str">
        <f t="shared" si="87"/>
        <v xml:space="preserve"> </v>
      </c>
      <c r="FH158" t="s">
        <v>366</v>
      </c>
    </row>
    <row r="159" spans="139:164" x14ac:dyDescent="0.25">
      <c r="EI159" t="str">
        <f t="shared" si="86"/>
        <v xml:space="preserve"> </v>
      </c>
      <c r="EJ159" t="s">
        <v>325</v>
      </c>
      <c r="FG159" t="str">
        <f t="shared" si="87"/>
        <v xml:space="preserve"> </v>
      </c>
      <c r="FH159" t="s">
        <v>468</v>
      </c>
    </row>
    <row r="160" spans="139:164" x14ac:dyDescent="0.25">
      <c r="EI160" t="str">
        <f t="shared" si="86"/>
        <v xml:space="preserve"> </v>
      </c>
      <c r="EJ160" t="s">
        <v>326</v>
      </c>
      <c r="FG160" t="str">
        <f t="shared" si="87"/>
        <v xml:space="preserve"> </v>
      </c>
      <c r="FH160" t="s">
        <v>469</v>
      </c>
    </row>
    <row r="161" spans="139:164" x14ac:dyDescent="0.25">
      <c r="EI161" t="str">
        <f t="shared" si="86"/>
        <v xml:space="preserve"> </v>
      </c>
      <c r="EJ161" t="s">
        <v>327</v>
      </c>
      <c r="FG161" t="str">
        <f t="shared" si="87"/>
        <v xml:space="preserve"> </v>
      </c>
      <c r="FH161" t="s">
        <v>610</v>
      </c>
    </row>
    <row r="162" spans="139:164" x14ac:dyDescent="0.25">
      <c r="EI162" t="str">
        <f t="shared" si="86"/>
        <v xml:space="preserve"> </v>
      </c>
      <c r="EJ162" t="s">
        <v>328</v>
      </c>
      <c r="FG162" t="str">
        <f t="shared" si="87"/>
        <v xml:space="preserve"> </v>
      </c>
      <c r="FH162" t="s">
        <v>611</v>
      </c>
    </row>
    <row r="163" spans="139:164" x14ac:dyDescent="0.25">
      <c r="EI163" t="str">
        <f t="shared" si="86"/>
        <v xml:space="preserve"> </v>
      </c>
      <c r="EJ163" t="s">
        <v>329</v>
      </c>
      <c r="FG163" t="str">
        <f t="shared" si="87"/>
        <v xml:space="preserve"> </v>
      </c>
      <c r="FH163" t="s">
        <v>368</v>
      </c>
    </row>
    <row r="164" spans="139:164" x14ac:dyDescent="0.25">
      <c r="EI164" t="str">
        <f t="shared" si="86"/>
        <v xml:space="preserve"> </v>
      </c>
      <c r="EJ164" t="s">
        <v>330</v>
      </c>
      <c r="FG164" t="str">
        <f t="shared" si="87"/>
        <v xml:space="preserve"> </v>
      </c>
      <c r="FH164" t="s">
        <v>612</v>
      </c>
    </row>
    <row r="165" spans="139:164" x14ac:dyDescent="0.25">
      <c r="EI165" t="str">
        <f t="shared" si="86"/>
        <v xml:space="preserve"> </v>
      </c>
      <c r="EJ165" t="s">
        <v>331</v>
      </c>
      <c r="FG165" t="str">
        <f t="shared" si="87"/>
        <v xml:space="preserve"> </v>
      </c>
      <c r="FH165" t="s">
        <v>613</v>
      </c>
    </row>
    <row r="166" spans="139:164" x14ac:dyDescent="0.25">
      <c r="EI166" t="str">
        <f t="shared" si="86"/>
        <v xml:space="preserve"> </v>
      </c>
      <c r="EJ166" t="s">
        <v>332</v>
      </c>
      <c r="FG166" t="str">
        <f t="shared" si="87"/>
        <v xml:space="preserve"> </v>
      </c>
      <c r="FH166" t="s">
        <v>700</v>
      </c>
    </row>
    <row r="167" spans="139:164" x14ac:dyDescent="0.25">
      <c r="EI167" t="str">
        <f t="shared" si="86"/>
        <v xml:space="preserve"> </v>
      </c>
      <c r="EJ167" t="s">
        <v>333</v>
      </c>
      <c r="FG167" t="str">
        <f t="shared" si="87"/>
        <v xml:space="preserve"> </v>
      </c>
      <c r="FH167" t="s">
        <v>701</v>
      </c>
    </row>
    <row r="168" spans="139:164" x14ac:dyDescent="0.25">
      <c r="EI168" t="str">
        <f t="shared" si="86"/>
        <v xml:space="preserve"> </v>
      </c>
      <c r="EJ168" t="s">
        <v>334</v>
      </c>
      <c r="FG168" t="str">
        <f t="shared" si="87"/>
        <v xml:space="preserve"> </v>
      </c>
      <c r="FH168" t="s">
        <v>702</v>
      </c>
    </row>
    <row r="169" spans="139:164" x14ac:dyDescent="0.25">
      <c r="EI169" t="str">
        <f t="shared" si="86"/>
        <v xml:space="preserve"> </v>
      </c>
      <c r="EJ169" t="s">
        <v>335</v>
      </c>
      <c r="FG169" t="str">
        <f t="shared" si="87"/>
        <v xml:space="preserve"> </v>
      </c>
      <c r="FH169" t="s">
        <v>703</v>
      </c>
    </row>
    <row r="170" spans="139:164" x14ac:dyDescent="0.25">
      <c r="EI170" t="str">
        <f t="shared" si="86"/>
        <v xml:space="preserve"> </v>
      </c>
      <c r="EJ170" t="s">
        <v>338</v>
      </c>
      <c r="FG170" t="str">
        <f t="shared" si="87"/>
        <v xml:space="preserve"> </v>
      </c>
      <c r="FH170" t="s">
        <v>704</v>
      </c>
    </row>
    <row r="171" spans="139:164" x14ac:dyDescent="0.25">
      <c r="EI171" t="str">
        <f t="shared" si="86"/>
        <v xml:space="preserve"> </v>
      </c>
      <c r="EJ171" t="s">
        <v>339</v>
      </c>
      <c r="FG171" t="str">
        <f t="shared" si="87"/>
        <v xml:space="preserve"> </v>
      </c>
      <c r="FH171" t="s">
        <v>617</v>
      </c>
    </row>
    <row r="172" spans="139:164" x14ac:dyDescent="0.25">
      <c r="EI172" t="str">
        <f t="shared" si="86"/>
        <v xml:space="preserve"> </v>
      </c>
      <c r="EJ172" t="s">
        <v>340</v>
      </c>
      <c r="FG172" t="str">
        <f t="shared" si="87"/>
        <v xml:space="preserve"> </v>
      </c>
      <c r="FH172" t="s">
        <v>618</v>
      </c>
    </row>
    <row r="173" spans="139:164" x14ac:dyDescent="0.25">
      <c r="EI173" t="str">
        <f t="shared" si="86"/>
        <v xml:space="preserve"> </v>
      </c>
      <c r="EJ173" t="s">
        <v>341</v>
      </c>
    </row>
    <row r="174" spans="139:164" x14ac:dyDescent="0.25">
      <c r="EI174" t="str">
        <f t="shared" si="86"/>
        <v xml:space="preserve"> </v>
      </c>
      <c r="EJ174" t="s">
        <v>631</v>
      </c>
    </row>
    <row r="175" spans="139:164" x14ac:dyDescent="0.25">
      <c r="EI175" t="str">
        <f t="shared" si="86"/>
        <v xml:space="preserve"> </v>
      </c>
      <c r="EJ175" t="s">
        <v>342</v>
      </c>
    </row>
    <row r="176" spans="139:164" x14ac:dyDescent="0.25">
      <c r="EI176" t="str">
        <f t="shared" si="86"/>
        <v xml:space="preserve"> </v>
      </c>
      <c r="EJ176" t="s">
        <v>343</v>
      </c>
    </row>
    <row r="177" spans="139:140" x14ac:dyDescent="0.25">
      <c r="EI177" t="str">
        <f t="shared" si="86"/>
        <v xml:space="preserve"> </v>
      </c>
      <c r="EJ177" t="s">
        <v>344</v>
      </c>
    </row>
    <row r="178" spans="139:140" x14ac:dyDescent="0.25">
      <c r="EI178" t="str">
        <f t="shared" si="86"/>
        <v xml:space="preserve"> </v>
      </c>
      <c r="EJ178" t="s">
        <v>345</v>
      </c>
    </row>
    <row r="179" spans="139:140" x14ac:dyDescent="0.25">
      <c r="EI179" t="str">
        <f t="shared" si="86"/>
        <v xml:space="preserve"> </v>
      </c>
      <c r="EJ179" t="s">
        <v>346</v>
      </c>
    </row>
    <row r="180" spans="139:140" x14ac:dyDescent="0.25">
      <c r="EI180" t="str">
        <f t="shared" si="86"/>
        <v xml:space="preserve"> </v>
      </c>
      <c r="EJ180" t="s">
        <v>347</v>
      </c>
    </row>
    <row r="181" spans="139:140" x14ac:dyDescent="0.25">
      <c r="EI181" t="str">
        <f t="shared" si="86"/>
        <v xml:space="preserve"> </v>
      </c>
      <c r="EJ181" t="s">
        <v>665</v>
      </c>
    </row>
    <row r="182" spans="139:140" x14ac:dyDescent="0.25">
      <c r="EI182" t="str">
        <f t="shared" si="86"/>
        <v xml:space="preserve"> </v>
      </c>
      <c r="EJ182" t="s">
        <v>632</v>
      </c>
    </row>
    <row r="183" spans="139:140" x14ac:dyDescent="0.25">
      <c r="EI183" t="str">
        <f t="shared" si="86"/>
        <v xml:space="preserve"> </v>
      </c>
      <c r="EJ183" t="s">
        <v>348</v>
      </c>
    </row>
    <row r="184" spans="139:140" x14ac:dyDescent="0.25">
      <c r="EI184" t="str">
        <f t="shared" si="86"/>
        <v xml:space="preserve"> </v>
      </c>
      <c r="EJ184" t="s">
        <v>349</v>
      </c>
    </row>
    <row r="185" spans="139:140" x14ac:dyDescent="0.25">
      <c r="EI185" t="str">
        <f t="shared" si="86"/>
        <v xml:space="preserve"> </v>
      </c>
      <c r="EJ185" t="s">
        <v>350</v>
      </c>
    </row>
    <row r="186" spans="139:140" x14ac:dyDescent="0.25">
      <c r="EI186" t="str">
        <f t="shared" si="86"/>
        <v xml:space="preserve"> </v>
      </c>
      <c r="EJ186" t="s">
        <v>351</v>
      </c>
    </row>
    <row r="187" spans="139:140" x14ac:dyDescent="0.25">
      <c r="EI187" t="str">
        <f t="shared" si="86"/>
        <v xml:space="preserve"> </v>
      </c>
      <c r="EJ187" t="s">
        <v>352</v>
      </c>
    </row>
    <row r="188" spans="139:140" x14ac:dyDescent="0.25">
      <c r="EI188" t="str">
        <f t="shared" si="86"/>
        <v xml:space="preserve"> </v>
      </c>
      <c r="EJ188" t="s">
        <v>353</v>
      </c>
    </row>
    <row r="189" spans="139:140" x14ac:dyDescent="0.25">
      <c r="EI189" t="str">
        <f t="shared" si="86"/>
        <v xml:space="preserve"> </v>
      </c>
      <c r="EJ189" t="s">
        <v>354</v>
      </c>
    </row>
    <row r="190" spans="139:140" x14ac:dyDescent="0.25">
      <c r="EI190" t="str">
        <f t="shared" si="86"/>
        <v xml:space="preserve"> </v>
      </c>
      <c r="EJ190" t="s">
        <v>355</v>
      </c>
    </row>
    <row r="191" spans="139:140" x14ac:dyDescent="0.25">
      <c r="EI191" t="str">
        <f t="shared" si="86"/>
        <v xml:space="preserve"> </v>
      </c>
      <c r="EJ191" t="s">
        <v>106</v>
      </c>
    </row>
    <row r="192" spans="139:140" x14ac:dyDescent="0.25">
      <c r="EI192" t="str">
        <f t="shared" si="86"/>
        <v xml:space="preserve"> </v>
      </c>
      <c r="EJ192" t="s">
        <v>605</v>
      </c>
    </row>
    <row r="193" spans="139:140" x14ac:dyDescent="0.25">
      <c r="EI193" t="str">
        <f t="shared" si="86"/>
        <v xml:space="preserve"> </v>
      </c>
      <c r="EJ193" t="s">
        <v>356</v>
      </c>
    </row>
    <row r="194" spans="139:140" x14ac:dyDescent="0.25">
      <c r="EI194" t="str">
        <f t="shared" si="86"/>
        <v xml:space="preserve"> </v>
      </c>
      <c r="EJ194" t="s">
        <v>53</v>
      </c>
    </row>
    <row r="195" spans="139:140" x14ac:dyDescent="0.25">
      <c r="EI195" t="str">
        <f t="shared" si="86"/>
        <v xml:space="preserve"> </v>
      </c>
      <c r="EJ195" t="s">
        <v>357</v>
      </c>
    </row>
    <row r="196" spans="139:140" x14ac:dyDescent="0.25">
      <c r="EI196" t="str">
        <f t="shared" si="86"/>
        <v xml:space="preserve"> </v>
      </c>
      <c r="EJ196" t="s">
        <v>358</v>
      </c>
    </row>
    <row r="197" spans="139:140" x14ac:dyDescent="0.25">
      <c r="EI197" t="str">
        <f t="shared" si="86"/>
        <v xml:space="preserve"> </v>
      </c>
      <c r="EJ197" t="s">
        <v>359</v>
      </c>
    </row>
    <row r="198" spans="139:140" x14ac:dyDescent="0.25">
      <c r="EI198" t="str">
        <f t="shared" si="86"/>
        <v xml:space="preserve"> </v>
      </c>
      <c r="EJ198" t="s">
        <v>360</v>
      </c>
    </row>
    <row r="199" spans="139:140" x14ac:dyDescent="0.25">
      <c r="EI199" t="str">
        <f t="shared" ref="EI199:EI216" si="88">IF(EJ200=EJ199,1," ")</f>
        <v xml:space="preserve"> </v>
      </c>
      <c r="EJ199" t="s">
        <v>666</v>
      </c>
    </row>
    <row r="200" spans="139:140" x14ac:dyDescent="0.25">
      <c r="EI200" t="str">
        <f t="shared" si="88"/>
        <v xml:space="preserve"> </v>
      </c>
      <c r="EJ200" t="s">
        <v>361</v>
      </c>
    </row>
    <row r="201" spans="139:140" x14ac:dyDescent="0.25">
      <c r="EI201" t="str">
        <f t="shared" si="88"/>
        <v xml:space="preserve"> </v>
      </c>
      <c r="EJ201" t="s">
        <v>362</v>
      </c>
    </row>
    <row r="202" spans="139:140" x14ac:dyDescent="0.25">
      <c r="EI202" t="str">
        <f t="shared" si="88"/>
        <v xml:space="preserve"> </v>
      </c>
      <c r="EJ202" t="s">
        <v>363</v>
      </c>
    </row>
    <row r="203" spans="139:140" x14ac:dyDescent="0.25">
      <c r="EI203" t="str">
        <f t="shared" si="88"/>
        <v xml:space="preserve"> </v>
      </c>
      <c r="EJ203" t="s">
        <v>633</v>
      </c>
    </row>
    <row r="204" spans="139:140" x14ac:dyDescent="0.25">
      <c r="EI204" t="str">
        <f t="shared" si="88"/>
        <v xml:space="preserve"> </v>
      </c>
      <c r="EJ204" t="s">
        <v>364</v>
      </c>
    </row>
    <row r="205" spans="139:140" x14ac:dyDescent="0.25">
      <c r="EI205" t="str">
        <f t="shared" si="88"/>
        <v xml:space="preserve"> </v>
      </c>
      <c r="EJ205" t="s">
        <v>365</v>
      </c>
    </row>
    <row r="206" spans="139:140" x14ac:dyDescent="0.25">
      <c r="EI206" t="str">
        <f t="shared" si="88"/>
        <v xml:space="preserve"> </v>
      </c>
      <c r="EJ206" t="s">
        <v>366</v>
      </c>
    </row>
    <row r="207" spans="139:140" x14ac:dyDescent="0.25">
      <c r="EI207" t="str">
        <f t="shared" si="88"/>
        <v xml:space="preserve"> </v>
      </c>
      <c r="EJ207" t="s">
        <v>367</v>
      </c>
    </row>
    <row r="208" spans="139:140" x14ac:dyDescent="0.25">
      <c r="EI208" t="str">
        <f t="shared" si="88"/>
        <v xml:space="preserve"> </v>
      </c>
      <c r="EJ208" t="s">
        <v>659</v>
      </c>
    </row>
    <row r="209" spans="139:140" x14ac:dyDescent="0.25">
      <c r="EI209" t="str">
        <f t="shared" si="88"/>
        <v xml:space="preserve"> </v>
      </c>
      <c r="EJ209" t="s">
        <v>468</v>
      </c>
    </row>
    <row r="210" spans="139:140" x14ac:dyDescent="0.25">
      <c r="EI210" t="str">
        <f t="shared" si="88"/>
        <v xml:space="preserve"> </v>
      </c>
      <c r="EJ210" t="s">
        <v>368</v>
      </c>
    </row>
    <row r="211" spans="139:140" x14ac:dyDescent="0.25">
      <c r="EI211" t="str">
        <f t="shared" si="88"/>
        <v xml:space="preserve"> </v>
      </c>
      <c r="EJ211" t="s">
        <v>369</v>
      </c>
    </row>
    <row r="212" spans="139:140" x14ac:dyDescent="0.25">
      <c r="EI212" t="str">
        <f t="shared" si="88"/>
        <v xml:space="preserve"> </v>
      </c>
      <c r="EJ212" t="s">
        <v>370</v>
      </c>
    </row>
    <row r="213" spans="139:140" x14ac:dyDescent="0.25">
      <c r="EI213" t="str">
        <f t="shared" si="88"/>
        <v xml:space="preserve"> </v>
      </c>
      <c r="EJ213" t="s">
        <v>405</v>
      </c>
    </row>
    <row r="214" spans="139:140" x14ac:dyDescent="0.25">
      <c r="EI214" t="str">
        <f t="shared" si="88"/>
        <v xml:space="preserve"> </v>
      </c>
      <c r="EJ214" t="s">
        <v>406</v>
      </c>
    </row>
    <row r="215" spans="139:140" x14ac:dyDescent="0.25">
      <c r="EI215" t="str">
        <f t="shared" si="88"/>
        <v xml:space="preserve"> </v>
      </c>
      <c r="EJ215" t="s">
        <v>371</v>
      </c>
    </row>
    <row r="216" spans="139:140" x14ac:dyDescent="0.25">
      <c r="EI216" t="str">
        <f t="shared" si="88"/>
        <v xml:space="preserve"> </v>
      </c>
      <c r="EJ216" t="s">
        <v>407</v>
      </c>
    </row>
  </sheetData>
  <sortState ref="GG3:GJ75">
    <sortCondition ref="GG3"/>
  </sortState>
  <pageMargins left="0.7" right="0.7" top="0.78740157499999996" bottom="0.78740157499999996"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44"/>
  <sheetViews>
    <sheetView topLeftCell="A4" zoomScale="70" zoomScaleNormal="70" workbookViewId="0">
      <selection activeCell="A49" sqref="A49"/>
    </sheetView>
  </sheetViews>
  <sheetFormatPr baseColWidth="10" defaultRowHeight="15" x14ac:dyDescent="0.25"/>
  <cols>
    <col min="1" max="2" width="11.42578125" style="3"/>
    <col min="3" max="3" width="14.28515625" style="3" bestFit="1" customWidth="1"/>
    <col min="4" max="8" width="11.42578125" style="3"/>
    <col min="9" max="9" width="15.85546875" style="3" bestFit="1" customWidth="1"/>
    <col min="10" max="14" width="11.42578125" style="3"/>
    <col min="15" max="15" width="15" style="3" bestFit="1" customWidth="1"/>
    <col min="16" max="19" width="11.42578125" style="3"/>
    <col min="20" max="20" width="3.7109375" style="3" customWidth="1"/>
    <col min="21" max="21" width="15.7109375" style="3" bestFit="1" customWidth="1"/>
    <col min="22" max="23" width="5.28515625" style="3" bestFit="1" customWidth="1"/>
    <col min="24" max="24" width="6" style="3" bestFit="1" customWidth="1"/>
    <col min="25" max="25" width="1.42578125" style="3" customWidth="1"/>
    <col min="26" max="26" width="3.5703125" style="3" customWidth="1"/>
    <col min="27" max="27" width="17.140625" style="3" bestFit="1" customWidth="1"/>
    <col min="28" max="29" width="5.28515625" style="3" bestFit="1" customWidth="1"/>
    <col min="30" max="30" width="6" style="3" bestFit="1" customWidth="1"/>
    <col min="31" max="31" width="1.42578125" style="3" customWidth="1"/>
    <col min="32" max="32" width="3.42578125" style="3" customWidth="1"/>
    <col min="33" max="33" width="16" style="3" bestFit="1" customWidth="1"/>
    <col min="34" max="35" width="5.28515625" style="3" bestFit="1" customWidth="1"/>
    <col min="36" max="36" width="6" style="3" bestFit="1" customWidth="1"/>
    <col min="37" max="16384" width="11.42578125" style="3"/>
  </cols>
  <sheetData>
    <row r="1" spans="2:36" x14ac:dyDescent="0.25">
      <c r="B1" s="3" t="s">
        <v>902</v>
      </c>
      <c r="T1" s="3" t="s">
        <v>903</v>
      </c>
      <c r="V1" s="3">
        <v>22</v>
      </c>
      <c r="W1" s="3">
        <v>7</v>
      </c>
      <c r="X1" s="3">
        <v>9</v>
      </c>
    </row>
    <row r="3" spans="2:36" x14ac:dyDescent="0.25">
      <c r="B3" s="35" t="s">
        <v>892</v>
      </c>
      <c r="C3" s="52"/>
      <c r="D3" s="36"/>
      <c r="E3" s="36"/>
      <c r="F3" s="36"/>
      <c r="G3" s="43"/>
      <c r="H3" s="35" t="s">
        <v>893</v>
      </c>
      <c r="I3" s="35"/>
      <c r="J3" s="36"/>
      <c r="K3" s="36"/>
      <c r="L3" s="36"/>
      <c r="M3" s="43"/>
      <c r="N3" s="46" t="s">
        <v>891</v>
      </c>
      <c r="O3" s="37"/>
      <c r="T3" s="35" t="s">
        <v>892</v>
      </c>
      <c r="U3" s="52"/>
      <c r="V3" s="36"/>
      <c r="W3" s="36"/>
      <c r="X3" s="36"/>
      <c r="Y3" s="43"/>
      <c r="Z3" s="35" t="s">
        <v>893</v>
      </c>
      <c r="AA3" s="35"/>
      <c r="AB3" s="36"/>
      <c r="AC3" s="36"/>
      <c r="AD3" s="36"/>
      <c r="AE3" s="43"/>
      <c r="AF3" s="46" t="s">
        <v>891</v>
      </c>
      <c r="AG3" s="37"/>
    </row>
    <row r="4" spans="2:36" x14ac:dyDescent="0.25">
      <c r="B4" s="35" t="s">
        <v>887</v>
      </c>
      <c r="C4" s="53"/>
      <c r="D4" s="47" t="s">
        <v>184</v>
      </c>
      <c r="E4" s="48" t="s">
        <v>71</v>
      </c>
      <c r="F4" s="38" t="s">
        <v>185</v>
      </c>
      <c r="G4" s="44"/>
      <c r="H4" s="39" t="s">
        <v>887</v>
      </c>
      <c r="I4" s="39"/>
      <c r="J4" s="41" t="s">
        <v>184</v>
      </c>
      <c r="K4" s="38" t="s">
        <v>71</v>
      </c>
      <c r="L4" s="38" t="s">
        <v>185</v>
      </c>
      <c r="M4" s="44"/>
      <c r="N4" s="39" t="s">
        <v>887</v>
      </c>
      <c r="O4" s="39"/>
      <c r="P4" s="41" t="s">
        <v>184</v>
      </c>
      <c r="Q4" s="38" t="s">
        <v>71</v>
      </c>
      <c r="R4" s="38" t="s">
        <v>185</v>
      </c>
      <c r="T4" s="35" t="s">
        <v>887</v>
      </c>
      <c r="U4" s="53"/>
      <c r="V4" s="47" t="s">
        <v>184</v>
      </c>
      <c r="W4" s="48" t="s">
        <v>71</v>
      </c>
      <c r="X4" s="38" t="s">
        <v>185</v>
      </c>
      <c r="Y4" s="44"/>
      <c r="Z4" s="39" t="s">
        <v>887</v>
      </c>
      <c r="AA4" s="39"/>
      <c r="AB4" s="41" t="s">
        <v>184</v>
      </c>
      <c r="AC4" s="38" t="s">
        <v>71</v>
      </c>
      <c r="AD4" s="38" t="s">
        <v>185</v>
      </c>
      <c r="AE4" s="44"/>
      <c r="AF4" s="39" t="s">
        <v>887</v>
      </c>
      <c r="AG4" s="39"/>
      <c r="AH4" s="41" t="s">
        <v>184</v>
      </c>
      <c r="AI4" s="38" t="s">
        <v>71</v>
      </c>
      <c r="AJ4" s="38" t="s">
        <v>185</v>
      </c>
    </row>
    <row r="5" spans="2:36" x14ac:dyDescent="0.25">
      <c r="B5" s="3">
        <v>1</v>
      </c>
      <c r="C5" s="3" t="s">
        <v>377</v>
      </c>
      <c r="D5" s="42">
        <v>1</v>
      </c>
      <c r="E5" s="40"/>
      <c r="F5" s="40"/>
      <c r="G5" s="40"/>
      <c r="H5" s="3">
        <v>1</v>
      </c>
      <c r="I5" s="3" t="s">
        <v>644</v>
      </c>
      <c r="J5" s="42">
        <v>2</v>
      </c>
      <c r="K5" s="40"/>
      <c r="L5" s="40"/>
      <c r="M5" s="40"/>
      <c r="N5" s="3">
        <v>41</v>
      </c>
      <c r="O5" s="3" t="s">
        <v>498</v>
      </c>
      <c r="P5" s="42">
        <v>1</v>
      </c>
      <c r="Q5" s="40">
        <v>2</v>
      </c>
      <c r="R5" s="40"/>
      <c r="T5" s="40">
        <v>1</v>
      </c>
      <c r="U5" s="3" t="s">
        <v>377</v>
      </c>
      <c r="V5" s="50">
        <f>100*(D5/$V$1)</f>
        <v>4.5454545454545459</v>
      </c>
      <c r="W5" s="51"/>
      <c r="X5" s="51"/>
      <c r="Y5" s="40"/>
      <c r="Z5" s="40">
        <v>1</v>
      </c>
      <c r="AA5" s="3" t="s">
        <v>644</v>
      </c>
      <c r="AB5" s="50">
        <f>100*(J5/$V$1)</f>
        <v>9.0909090909090917</v>
      </c>
      <c r="AC5" s="51"/>
      <c r="AD5" s="51"/>
      <c r="AE5" s="40"/>
      <c r="AF5" s="40">
        <v>41</v>
      </c>
      <c r="AG5" s="3" t="s">
        <v>498</v>
      </c>
      <c r="AH5" s="50">
        <f>100*(P5/$V$1)</f>
        <v>4.5454545454545459</v>
      </c>
      <c r="AI5" s="51">
        <f>100*(Q5/$W$1)</f>
        <v>28.571428571428569</v>
      </c>
      <c r="AJ5" s="51"/>
    </row>
    <row r="6" spans="2:36" x14ac:dyDescent="0.25">
      <c r="B6" s="3">
        <v>2</v>
      </c>
      <c r="C6" s="3" t="s">
        <v>723</v>
      </c>
      <c r="D6" s="42"/>
      <c r="E6" s="40">
        <v>1</v>
      </c>
      <c r="F6" s="40"/>
      <c r="G6" s="40"/>
      <c r="H6" s="3">
        <v>2</v>
      </c>
      <c r="I6" s="3" t="s">
        <v>489</v>
      </c>
      <c r="J6" s="42">
        <v>1</v>
      </c>
      <c r="K6" s="40">
        <v>1</v>
      </c>
      <c r="L6" s="40"/>
      <c r="M6" s="40"/>
      <c r="N6" s="3">
        <v>42</v>
      </c>
      <c r="O6" s="3" t="s">
        <v>426</v>
      </c>
      <c r="P6" s="42">
        <v>3</v>
      </c>
      <c r="Q6" s="40">
        <v>1</v>
      </c>
      <c r="R6" s="40"/>
      <c r="T6" s="40">
        <v>2</v>
      </c>
      <c r="U6" s="3" t="s">
        <v>723</v>
      </c>
      <c r="V6" s="50"/>
      <c r="W6" s="51">
        <f t="shared" ref="W6:W41" si="0">100*(E6/$W$1)</f>
        <v>14.285714285714285</v>
      </c>
      <c r="X6" s="51"/>
      <c r="Y6" s="40"/>
      <c r="Z6" s="40">
        <v>2</v>
      </c>
      <c r="AA6" s="3" t="s">
        <v>489</v>
      </c>
      <c r="AB6" s="50">
        <f t="shared" ref="AB6:AB42" si="1">100*(J6/$V$1)</f>
        <v>4.5454545454545459</v>
      </c>
      <c r="AC6" s="51">
        <f t="shared" ref="AC6:AC43" si="2">100*(K6/$W$1)</f>
        <v>14.285714285714285</v>
      </c>
      <c r="AD6" s="51"/>
      <c r="AE6" s="40"/>
      <c r="AF6" s="40">
        <v>42</v>
      </c>
      <c r="AG6" s="3" t="s">
        <v>426</v>
      </c>
      <c r="AH6" s="50">
        <f t="shared" ref="AH6:AH27" si="3">100*(P6/$V$1)</f>
        <v>13.636363636363635</v>
      </c>
      <c r="AI6" s="51">
        <f t="shared" ref="AI6:AI25" si="4">100*(Q6/$W$1)</f>
        <v>14.285714285714285</v>
      </c>
      <c r="AJ6" s="51"/>
    </row>
    <row r="7" spans="2:36" x14ac:dyDescent="0.25">
      <c r="B7" s="3">
        <v>3</v>
      </c>
      <c r="C7" s="3" t="s">
        <v>378</v>
      </c>
      <c r="D7" s="42">
        <v>10</v>
      </c>
      <c r="E7" s="40">
        <v>3</v>
      </c>
      <c r="F7" s="40">
        <v>5</v>
      </c>
      <c r="G7" s="40"/>
      <c r="H7" s="3">
        <v>3</v>
      </c>
      <c r="I7" s="3" t="s">
        <v>526</v>
      </c>
      <c r="J7" s="42">
        <v>5</v>
      </c>
      <c r="K7" s="40"/>
      <c r="L7" s="40">
        <v>4</v>
      </c>
      <c r="M7" s="40"/>
      <c r="N7" s="3">
        <v>43</v>
      </c>
      <c r="O7" s="3" t="s">
        <v>427</v>
      </c>
      <c r="P7" s="42">
        <v>3</v>
      </c>
      <c r="Q7" s="40">
        <v>2</v>
      </c>
      <c r="R7" s="40">
        <v>2</v>
      </c>
      <c r="T7" s="40">
        <v>3</v>
      </c>
      <c r="U7" s="3" t="s">
        <v>378</v>
      </c>
      <c r="V7" s="50">
        <f t="shared" ref="V7:V44" si="5">100*(D7/$V$1)</f>
        <v>45.454545454545453</v>
      </c>
      <c r="W7" s="51">
        <f t="shared" si="0"/>
        <v>42.857142857142854</v>
      </c>
      <c r="X7" s="51">
        <f t="shared" ref="X7:X40" si="6">100*(F7/$X$1)</f>
        <v>55.555555555555557</v>
      </c>
      <c r="Y7" s="40"/>
      <c r="Z7" s="40">
        <v>3</v>
      </c>
      <c r="AA7" s="3" t="s">
        <v>526</v>
      </c>
      <c r="AB7" s="50">
        <f t="shared" si="1"/>
        <v>22.727272727272727</v>
      </c>
      <c r="AC7" s="51"/>
      <c r="AD7" s="51">
        <f t="shared" ref="AD7:AD44" si="7">100*(L7/$X$1)</f>
        <v>44.444444444444443</v>
      </c>
      <c r="AE7" s="40"/>
      <c r="AF7" s="40">
        <v>43</v>
      </c>
      <c r="AG7" s="3" t="s">
        <v>427</v>
      </c>
      <c r="AH7" s="50">
        <f t="shared" si="3"/>
        <v>13.636363636363635</v>
      </c>
      <c r="AI7" s="51">
        <f t="shared" si="4"/>
        <v>28.571428571428569</v>
      </c>
      <c r="AJ7" s="51">
        <f t="shared" ref="AJ7:AJ27" si="8">100*(R7/$X$1)</f>
        <v>22.222222222222221</v>
      </c>
    </row>
    <row r="8" spans="2:36" x14ac:dyDescent="0.25">
      <c r="B8" s="3">
        <v>4</v>
      </c>
      <c r="C8" s="3" t="s">
        <v>379</v>
      </c>
      <c r="D8" s="42">
        <v>1</v>
      </c>
      <c r="E8" s="40"/>
      <c r="F8" s="40"/>
      <c r="G8" s="40"/>
      <c r="H8" s="3">
        <v>4</v>
      </c>
      <c r="I8" s="3" t="s">
        <v>527</v>
      </c>
      <c r="J8" s="42"/>
      <c r="K8" s="40"/>
      <c r="L8" s="40">
        <v>1</v>
      </c>
      <c r="M8" s="40"/>
      <c r="N8" s="3">
        <v>44</v>
      </c>
      <c r="O8" s="3" t="s">
        <v>499</v>
      </c>
      <c r="P8" s="42"/>
      <c r="Q8" s="40">
        <v>1</v>
      </c>
      <c r="R8" s="40"/>
      <c r="T8" s="40">
        <v>4</v>
      </c>
      <c r="U8" s="3" t="s">
        <v>379</v>
      </c>
      <c r="V8" s="50">
        <f t="shared" si="5"/>
        <v>4.5454545454545459</v>
      </c>
      <c r="W8" s="51"/>
      <c r="X8" s="51"/>
      <c r="Y8" s="40"/>
      <c r="Z8" s="40">
        <v>4</v>
      </c>
      <c r="AA8" s="3" t="s">
        <v>527</v>
      </c>
      <c r="AB8" s="50"/>
      <c r="AC8" s="51"/>
      <c r="AD8" s="51">
        <f t="shared" si="7"/>
        <v>11.111111111111111</v>
      </c>
      <c r="AE8" s="40"/>
      <c r="AF8" s="40">
        <v>44</v>
      </c>
      <c r="AG8" s="3" t="s">
        <v>499</v>
      </c>
      <c r="AH8" s="50"/>
      <c r="AI8" s="51">
        <f t="shared" si="4"/>
        <v>14.285714285714285</v>
      </c>
      <c r="AJ8" s="51"/>
    </row>
    <row r="9" spans="2:36" x14ac:dyDescent="0.25">
      <c r="B9" s="3">
        <v>5</v>
      </c>
      <c r="C9" s="3" t="s">
        <v>714</v>
      </c>
      <c r="D9" s="42"/>
      <c r="E9" s="40"/>
      <c r="F9" s="40">
        <v>3</v>
      </c>
      <c r="G9" s="40"/>
      <c r="H9" s="3">
        <v>5</v>
      </c>
      <c r="I9" s="3" t="s">
        <v>645</v>
      </c>
      <c r="J9" s="42">
        <v>1</v>
      </c>
      <c r="K9" s="40"/>
      <c r="L9" s="40"/>
      <c r="M9" s="40"/>
      <c r="N9" s="3">
        <v>45</v>
      </c>
      <c r="O9" s="3" t="s">
        <v>428</v>
      </c>
      <c r="P9" s="42">
        <v>15</v>
      </c>
      <c r="Q9" s="40">
        <v>3</v>
      </c>
      <c r="R9" s="40">
        <v>9</v>
      </c>
      <c r="T9" s="40">
        <v>5</v>
      </c>
      <c r="U9" s="3" t="s">
        <v>714</v>
      </c>
      <c r="V9" s="50"/>
      <c r="W9" s="51"/>
      <c r="X9" s="51">
        <f t="shared" si="6"/>
        <v>33.333333333333329</v>
      </c>
      <c r="Y9" s="40"/>
      <c r="Z9" s="40">
        <v>5</v>
      </c>
      <c r="AA9" s="3" t="s">
        <v>645</v>
      </c>
      <c r="AB9" s="50">
        <f t="shared" si="1"/>
        <v>4.5454545454545459</v>
      </c>
      <c r="AC9" s="51"/>
      <c r="AD9" s="51"/>
      <c r="AE9" s="40"/>
      <c r="AF9" s="40">
        <v>45</v>
      </c>
      <c r="AG9" s="3" t="s">
        <v>428</v>
      </c>
      <c r="AH9" s="50">
        <f t="shared" si="3"/>
        <v>68.181818181818173</v>
      </c>
      <c r="AI9" s="51">
        <f t="shared" si="4"/>
        <v>42.857142857142854</v>
      </c>
      <c r="AJ9" s="51">
        <f t="shared" si="8"/>
        <v>100</v>
      </c>
    </row>
    <row r="10" spans="2:36" x14ac:dyDescent="0.25">
      <c r="B10" s="3">
        <v>6</v>
      </c>
      <c r="C10" s="3" t="s">
        <v>380</v>
      </c>
      <c r="D10" s="42">
        <v>1</v>
      </c>
      <c r="E10" s="40"/>
      <c r="F10" s="40">
        <v>2</v>
      </c>
      <c r="G10" s="40"/>
      <c r="H10" s="3">
        <v>6</v>
      </c>
      <c r="I10" s="3" t="s">
        <v>528</v>
      </c>
      <c r="J10" s="42"/>
      <c r="K10" s="40"/>
      <c r="L10" s="40">
        <v>4</v>
      </c>
      <c r="M10" s="40"/>
      <c r="N10" s="3">
        <v>46</v>
      </c>
      <c r="O10" s="3" t="s">
        <v>308</v>
      </c>
      <c r="P10" s="42">
        <v>1</v>
      </c>
      <c r="Q10" s="40"/>
      <c r="R10" s="40"/>
      <c r="T10" s="40">
        <v>6</v>
      </c>
      <c r="U10" s="3" t="s">
        <v>380</v>
      </c>
      <c r="V10" s="50">
        <f t="shared" si="5"/>
        <v>4.5454545454545459</v>
      </c>
      <c r="W10" s="51"/>
      <c r="X10" s="51">
        <f t="shared" si="6"/>
        <v>22.222222222222221</v>
      </c>
      <c r="Y10" s="40"/>
      <c r="Z10" s="40">
        <v>6</v>
      </c>
      <c r="AA10" s="3" t="s">
        <v>528</v>
      </c>
      <c r="AB10" s="50"/>
      <c r="AC10" s="51"/>
      <c r="AD10" s="51">
        <f t="shared" si="7"/>
        <v>44.444444444444443</v>
      </c>
      <c r="AE10" s="40"/>
      <c r="AF10" s="40">
        <v>46</v>
      </c>
      <c r="AG10" s="3" t="s">
        <v>308</v>
      </c>
      <c r="AH10" s="50">
        <f t="shared" si="3"/>
        <v>4.5454545454545459</v>
      </c>
      <c r="AI10" s="51"/>
      <c r="AJ10" s="51"/>
    </row>
    <row r="11" spans="2:36" x14ac:dyDescent="0.25">
      <c r="B11" s="3">
        <v>7</v>
      </c>
      <c r="C11" s="3" t="s">
        <v>381</v>
      </c>
      <c r="D11" s="42">
        <v>1</v>
      </c>
      <c r="E11" s="40"/>
      <c r="F11" s="40"/>
      <c r="G11" s="40"/>
      <c r="H11" s="3">
        <v>7</v>
      </c>
      <c r="I11" s="3" t="s">
        <v>529</v>
      </c>
      <c r="J11" s="42"/>
      <c r="K11" s="40"/>
      <c r="L11" s="40">
        <v>1</v>
      </c>
      <c r="M11" s="40"/>
      <c r="N11" s="3">
        <v>47</v>
      </c>
      <c r="O11" s="3" t="s">
        <v>429</v>
      </c>
      <c r="P11" s="42">
        <v>5</v>
      </c>
      <c r="Q11" s="40">
        <v>4</v>
      </c>
      <c r="R11" s="40">
        <v>6</v>
      </c>
      <c r="T11" s="40">
        <v>7</v>
      </c>
      <c r="U11" s="3" t="s">
        <v>381</v>
      </c>
      <c r="V11" s="50">
        <f t="shared" si="5"/>
        <v>4.5454545454545459</v>
      </c>
      <c r="W11" s="51"/>
      <c r="X11" s="51"/>
      <c r="Y11" s="40"/>
      <c r="Z11" s="40">
        <v>7</v>
      </c>
      <c r="AA11" s="3" t="s">
        <v>529</v>
      </c>
      <c r="AB11" s="50"/>
      <c r="AC11" s="51"/>
      <c r="AD11" s="51">
        <f t="shared" si="7"/>
        <v>11.111111111111111</v>
      </c>
      <c r="AE11" s="40"/>
      <c r="AF11" s="40">
        <v>47</v>
      </c>
      <c r="AG11" s="3" t="s">
        <v>429</v>
      </c>
      <c r="AH11" s="50">
        <f t="shared" si="3"/>
        <v>22.727272727272727</v>
      </c>
      <c r="AI11" s="51">
        <f t="shared" si="4"/>
        <v>57.142857142857139</v>
      </c>
      <c r="AJ11" s="51">
        <f t="shared" si="8"/>
        <v>66.666666666666657</v>
      </c>
    </row>
    <row r="12" spans="2:36" x14ac:dyDescent="0.25">
      <c r="B12" s="3">
        <v>8</v>
      </c>
      <c r="C12" s="3" t="s">
        <v>382</v>
      </c>
      <c r="D12" s="42">
        <v>12</v>
      </c>
      <c r="E12" s="40">
        <v>2</v>
      </c>
      <c r="F12" s="40">
        <v>1</v>
      </c>
      <c r="G12" s="40"/>
      <c r="H12" s="3">
        <v>8</v>
      </c>
      <c r="I12" s="3" t="s">
        <v>530</v>
      </c>
      <c r="J12" s="42"/>
      <c r="K12" s="40"/>
      <c r="L12" s="40">
        <v>1</v>
      </c>
      <c r="M12" s="40"/>
      <c r="N12" s="3">
        <v>48</v>
      </c>
      <c r="O12" s="3" t="s">
        <v>430</v>
      </c>
      <c r="P12" s="42">
        <v>2</v>
      </c>
      <c r="Q12" s="40"/>
      <c r="R12" s="40">
        <v>1</v>
      </c>
      <c r="T12" s="40">
        <v>8</v>
      </c>
      <c r="U12" s="3" t="s">
        <v>382</v>
      </c>
      <c r="V12" s="50">
        <f t="shared" si="5"/>
        <v>54.54545454545454</v>
      </c>
      <c r="W12" s="51">
        <f t="shared" si="0"/>
        <v>28.571428571428569</v>
      </c>
      <c r="X12" s="51">
        <f t="shared" si="6"/>
        <v>11.111111111111111</v>
      </c>
      <c r="Y12" s="40"/>
      <c r="Z12" s="40">
        <v>8</v>
      </c>
      <c r="AA12" s="3" t="s">
        <v>530</v>
      </c>
      <c r="AB12" s="50"/>
      <c r="AC12" s="51"/>
      <c r="AD12" s="51">
        <f t="shared" si="7"/>
        <v>11.111111111111111</v>
      </c>
      <c r="AE12" s="40"/>
      <c r="AF12" s="40">
        <v>48</v>
      </c>
      <c r="AG12" s="3" t="s">
        <v>430</v>
      </c>
      <c r="AH12" s="50">
        <f t="shared" si="3"/>
        <v>9.0909090909090917</v>
      </c>
      <c r="AI12" s="51"/>
      <c r="AJ12" s="51">
        <f t="shared" si="8"/>
        <v>11.111111111111111</v>
      </c>
    </row>
    <row r="13" spans="2:36" x14ac:dyDescent="0.25">
      <c r="B13" s="3">
        <v>9</v>
      </c>
      <c r="C13" s="3" t="s">
        <v>383</v>
      </c>
      <c r="D13" s="42">
        <v>5</v>
      </c>
      <c r="E13" s="40">
        <v>1</v>
      </c>
      <c r="F13" s="40">
        <v>2</v>
      </c>
      <c r="G13" s="40"/>
      <c r="H13" s="3">
        <v>9</v>
      </c>
      <c r="I13" s="3" t="s">
        <v>490</v>
      </c>
      <c r="J13" s="42">
        <v>1</v>
      </c>
      <c r="K13" s="40">
        <v>1</v>
      </c>
      <c r="L13" s="40"/>
      <c r="M13" s="40"/>
      <c r="N13" s="3">
        <v>49</v>
      </c>
      <c r="O13" s="3" t="s">
        <v>629</v>
      </c>
      <c r="P13" s="42">
        <v>1</v>
      </c>
      <c r="Q13" s="40"/>
      <c r="R13" s="40"/>
      <c r="T13" s="40">
        <v>9</v>
      </c>
      <c r="U13" s="3" t="s">
        <v>383</v>
      </c>
      <c r="V13" s="50">
        <f t="shared" si="5"/>
        <v>22.727272727272727</v>
      </c>
      <c r="W13" s="51">
        <f t="shared" si="0"/>
        <v>14.285714285714285</v>
      </c>
      <c r="X13" s="51">
        <f t="shared" si="6"/>
        <v>22.222222222222221</v>
      </c>
      <c r="Y13" s="40"/>
      <c r="Z13" s="40">
        <v>9</v>
      </c>
      <c r="AA13" s="3" t="s">
        <v>490</v>
      </c>
      <c r="AB13" s="50">
        <f t="shared" si="1"/>
        <v>4.5454545454545459</v>
      </c>
      <c r="AC13" s="51">
        <f t="shared" si="2"/>
        <v>14.285714285714285</v>
      </c>
      <c r="AD13" s="51"/>
      <c r="AE13" s="40"/>
      <c r="AF13" s="40">
        <v>49</v>
      </c>
      <c r="AG13" s="3" t="s">
        <v>629</v>
      </c>
      <c r="AH13" s="50">
        <f t="shared" si="3"/>
        <v>4.5454545454545459</v>
      </c>
      <c r="AI13" s="51"/>
      <c r="AJ13" s="51"/>
    </row>
    <row r="14" spans="2:36" x14ac:dyDescent="0.25">
      <c r="B14" s="3">
        <v>10</v>
      </c>
      <c r="C14" s="3" t="s">
        <v>384</v>
      </c>
      <c r="D14" s="42">
        <v>1</v>
      </c>
      <c r="E14" s="40">
        <v>1</v>
      </c>
      <c r="F14" s="40"/>
      <c r="G14" s="40"/>
      <c r="H14" s="3">
        <v>10</v>
      </c>
      <c r="I14" s="3" t="s">
        <v>646</v>
      </c>
      <c r="J14" s="42">
        <v>1</v>
      </c>
      <c r="K14" s="40"/>
      <c r="L14" s="40"/>
      <c r="M14" s="40"/>
      <c r="N14" s="3">
        <v>50</v>
      </c>
      <c r="O14" s="3" t="s">
        <v>545</v>
      </c>
      <c r="P14" s="42"/>
      <c r="Q14" s="40"/>
      <c r="R14" s="40">
        <v>2</v>
      </c>
      <c r="T14" s="40">
        <v>10</v>
      </c>
      <c r="U14" s="3" t="s">
        <v>384</v>
      </c>
      <c r="V14" s="50">
        <f t="shared" si="5"/>
        <v>4.5454545454545459</v>
      </c>
      <c r="W14" s="51">
        <f t="shared" si="0"/>
        <v>14.285714285714285</v>
      </c>
      <c r="X14" s="51"/>
      <c r="Y14" s="40"/>
      <c r="Z14" s="40">
        <v>10</v>
      </c>
      <c r="AA14" s="3" t="s">
        <v>646</v>
      </c>
      <c r="AB14" s="50">
        <f t="shared" si="1"/>
        <v>4.5454545454545459</v>
      </c>
      <c r="AC14" s="51"/>
      <c r="AD14" s="51"/>
      <c r="AE14" s="40"/>
      <c r="AF14" s="40">
        <v>50</v>
      </c>
      <c r="AG14" s="3" t="s">
        <v>545</v>
      </c>
      <c r="AH14" s="50"/>
      <c r="AI14" s="51"/>
      <c r="AJ14" s="51">
        <f t="shared" si="8"/>
        <v>22.222222222222221</v>
      </c>
    </row>
    <row r="15" spans="2:36" x14ac:dyDescent="0.25">
      <c r="B15" s="3">
        <v>11</v>
      </c>
      <c r="C15" s="3" t="s">
        <v>385</v>
      </c>
      <c r="D15" s="42">
        <v>5</v>
      </c>
      <c r="E15" s="40">
        <v>3</v>
      </c>
      <c r="F15" s="40">
        <v>3</v>
      </c>
      <c r="G15" s="40"/>
      <c r="H15" s="3">
        <v>11</v>
      </c>
      <c r="I15" s="3" t="s">
        <v>532</v>
      </c>
      <c r="J15" s="42"/>
      <c r="K15" s="40"/>
      <c r="L15" s="40">
        <v>1</v>
      </c>
      <c r="M15" s="40"/>
      <c r="N15" s="3">
        <v>51</v>
      </c>
      <c r="O15" s="3" t="s">
        <v>432</v>
      </c>
      <c r="P15" s="42">
        <v>1</v>
      </c>
      <c r="Q15" s="40"/>
      <c r="R15" s="40"/>
      <c r="T15" s="40">
        <v>11</v>
      </c>
      <c r="U15" s="3" t="s">
        <v>385</v>
      </c>
      <c r="V15" s="50">
        <f t="shared" si="5"/>
        <v>22.727272727272727</v>
      </c>
      <c r="W15" s="51">
        <f t="shared" si="0"/>
        <v>42.857142857142854</v>
      </c>
      <c r="X15" s="51">
        <f t="shared" si="6"/>
        <v>33.333333333333329</v>
      </c>
      <c r="Y15" s="40"/>
      <c r="Z15" s="40">
        <v>11</v>
      </c>
      <c r="AA15" s="3" t="s">
        <v>532</v>
      </c>
      <c r="AB15" s="50"/>
      <c r="AC15" s="51"/>
      <c r="AD15" s="51">
        <f t="shared" si="7"/>
        <v>11.111111111111111</v>
      </c>
      <c r="AE15" s="40"/>
      <c r="AF15" s="40">
        <v>51</v>
      </c>
      <c r="AG15" s="3" t="s">
        <v>432</v>
      </c>
      <c r="AH15" s="50">
        <f t="shared" si="3"/>
        <v>4.5454545454545459</v>
      </c>
      <c r="AI15" s="51"/>
      <c r="AJ15" s="51"/>
    </row>
    <row r="16" spans="2:36" x14ac:dyDescent="0.25">
      <c r="B16" s="3">
        <v>12</v>
      </c>
      <c r="C16" s="3" t="s">
        <v>715</v>
      </c>
      <c r="D16" s="42">
        <v>1</v>
      </c>
      <c r="E16" s="40"/>
      <c r="F16" s="40">
        <v>1</v>
      </c>
      <c r="G16" s="40"/>
      <c r="H16" s="3">
        <v>12</v>
      </c>
      <c r="I16" s="3" t="s">
        <v>647</v>
      </c>
      <c r="J16" s="42">
        <v>1</v>
      </c>
      <c r="K16" s="40"/>
      <c r="L16" s="40"/>
      <c r="M16" s="40"/>
      <c r="N16" s="3">
        <v>52</v>
      </c>
      <c r="O16" s="3" t="s">
        <v>894</v>
      </c>
      <c r="P16" s="42">
        <v>1</v>
      </c>
      <c r="Q16" s="40"/>
      <c r="R16" s="40"/>
      <c r="T16" s="40">
        <v>12</v>
      </c>
      <c r="U16" s="3" t="s">
        <v>715</v>
      </c>
      <c r="V16" s="50">
        <f t="shared" si="5"/>
        <v>4.5454545454545459</v>
      </c>
      <c r="W16" s="51"/>
      <c r="X16" s="51">
        <f t="shared" si="6"/>
        <v>11.111111111111111</v>
      </c>
      <c r="Y16" s="40"/>
      <c r="Z16" s="40">
        <v>12</v>
      </c>
      <c r="AA16" s="3" t="s">
        <v>647</v>
      </c>
      <c r="AB16" s="50">
        <f t="shared" si="1"/>
        <v>4.5454545454545459</v>
      </c>
      <c r="AC16" s="51"/>
      <c r="AD16" s="51"/>
      <c r="AE16" s="40"/>
      <c r="AF16" s="40">
        <v>52</v>
      </c>
      <c r="AG16" s="3" t="s">
        <v>894</v>
      </c>
      <c r="AH16" s="50">
        <f t="shared" si="3"/>
        <v>4.5454545454545459</v>
      </c>
      <c r="AI16" s="51"/>
      <c r="AJ16" s="51"/>
    </row>
    <row r="17" spans="2:36" x14ac:dyDescent="0.25">
      <c r="B17" s="3">
        <v>13</v>
      </c>
      <c r="C17" s="3" t="s">
        <v>386</v>
      </c>
      <c r="D17" s="42">
        <v>1</v>
      </c>
      <c r="E17" s="40"/>
      <c r="F17" s="40"/>
      <c r="G17" s="40"/>
      <c r="H17" s="3">
        <v>13</v>
      </c>
      <c r="I17" s="3" t="s">
        <v>533</v>
      </c>
      <c r="J17" s="42"/>
      <c r="K17" s="40"/>
      <c r="L17" s="40">
        <v>1</v>
      </c>
      <c r="M17" s="40"/>
      <c r="N17" s="3">
        <v>53</v>
      </c>
      <c r="O17" s="3" t="s">
        <v>434</v>
      </c>
      <c r="P17" s="42">
        <v>14</v>
      </c>
      <c r="Q17" s="40">
        <v>3</v>
      </c>
      <c r="R17" s="40">
        <v>4</v>
      </c>
      <c r="T17" s="40">
        <v>13</v>
      </c>
      <c r="U17" s="3" t="s">
        <v>386</v>
      </c>
      <c r="V17" s="50">
        <f t="shared" si="5"/>
        <v>4.5454545454545459</v>
      </c>
      <c r="W17" s="51"/>
      <c r="X17" s="51"/>
      <c r="Y17" s="40"/>
      <c r="Z17" s="40">
        <v>13</v>
      </c>
      <c r="AA17" s="3" t="s">
        <v>533</v>
      </c>
      <c r="AB17" s="50"/>
      <c r="AC17" s="51"/>
      <c r="AD17" s="51">
        <f t="shared" si="7"/>
        <v>11.111111111111111</v>
      </c>
      <c r="AE17" s="40"/>
      <c r="AF17" s="40">
        <v>53</v>
      </c>
      <c r="AG17" s="3" t="s">
        <v>434</v>
      </c>
      <c r="AH17" s="50">
        <f t="shared" si="3"/>
        <v>63.636363636363633</v>
      </c>
      <c r="AI17" s="51">
        <f t="shared" si="4"/>
        <v>42.857142857142854</v>
      </c>
      <c r="AJ17" s="51">
        <f t="shared" si="8"/>
        <v>44.444444444444443</v>
      </c>
    </row>
    <row r="18" spans="2:36" x14ac:dyDescent="0.25">
      <c r="B18" s="3">
        <v>14</v>
      </c>
      <c r="C18" s="3" t="s">
        <v>901</v>
      </c>
      <c r="D18" s="42"/>
      <c r="E18" s="40"/>
      <c r="F18" s="40">
        <v>1</v>
      </c>
      <c r="G18" s="40"/>
      <c r="H18" s="3">
        <v>14</v>
      </c>
      <c r="I18" s="3" t="s">
        <v>491</v>
      </c>
      <c r="J18" s="42">
        <v>5</v>
      </c>
      <c r="K18" s="40">
        <v>3</v>
      </c>
      <c r="L18" s="40">
        <v>5</v>
      </c>
      <c r="M18" s="40"/>
      <c r="N18" s="3">
        <v>54</v>
      </c>
      <c r="O18" s="3" t="s">
        <v>435</v>
      </c>
      <c r="P18" s="42">
        <v>1</v>
      </c>
      <c r="Q18" s="40"/>
      <c r="R18" s="40"/>
      <c r="T18" s="40">
        <v>14</v>
      </c>
      <c r="U18" s="3" t="s">
        <v>901</v>
      </c>
      <c r="V18" s="50"/>
      <c r="W18" s="51"/>
      <c r="X18" s="51">
        <f t="shared" si="6"/>
        <v>11.111111111111111</v>
      </c>
      <c r="Y18" s="40"/>
      <c r="Z18" s="40">
        <v>14</v>
      </c>
      <c r="AA18" s="3" t="s">
        <v>491</v>
      </c>
      <c r="AB18" s="50">
        <f t="shared" si="1"/>
        <v>22.727272727272727</v>
      </c>
      <c r="AC18" s="51">
        <f t="shared" si="2"/>
        <v>42.857142857142854</v>
      </c>
      <c r="AD18" s="51">
        <f t="shared" si="7"/>
        <v>55.555555555555557</v>
      </c>
      <c r="AE18" s="40"/>
      <c r="AF18" s="40">
        <v>54</v>
      </c>
      <c r="AG18" s="3" t="s">
        <v>435</v>
      </c>
      <c r="AH18" s="50">
        <f t="shared" si="3"/>
        <v>4.5454545454545459</v>
      </c>
      <c r="AI18" s="51"/>
      <c r="AJ18" s="51"/>
    </row>
    <row r="19" spans="2:36" x14ac:dyDescent="0.25">
      <c r="B19" s="3">
        <v>15</v>
      </c>
      <c r="C19" s="3" t="s">
        <v>387</v>
      </c>
      <c r="D19" s="42">
        <v>1</v>
      </c>
      <c r="E19" s="40"/>
      <c r="F19" s="40"/>
      <c r="G19" s="40"/>
      <c r="H19" s="3">
        <v>15</v>
      </c>
      <c r="I19" s="3" t="s">
        <v>648</v>
      </c>
      <c r="J19" s="42">
        <v>1</v>
      </c>
      <c r="K19" s="40"/>
      <c r="L19" s="40"/>
      <c r="M19" s="40"/>
      <c r="N19" s="3">
        <v>55</v>
      </c>
      <c r="O19" s="3" t="s">
        <v>677</v>
      </c>
      <c r="P19" s="42">
        <v>1</v>
      </c>
      <c r="Q19" s="40"/>
      <c r="R19" s="40"/>
      <c r="T19" s="40">
        <v>15</v>
      </c>
      <c r="U19" s="3" t="s">
        <v>387</v>
      </c>
      <c r="V19" s="50">
        <f t="shared" si="5"/>
        <v>4.5454545454545459</v>
      </c>
      <c r="W19" s="51"/>
      <c r="X19" s="51"/>
      <c r="Y19" s="40"/>
      <c r="Z19" s="40">
        <v>15</v>
      </c>
      <c r="AA19" s="3" t="s">
        <v>648</v>
      </c>
      <c r="AB19" s="50">
        <f t="shared" si="1"/>
        <v>4.5454545454545459</v>
      </c>
      <c r="AC19" s="51"/>
      <c r="AD19" s="51"/>
      <c r="AE19" s="40"/>
      <c r="AF19" s="40">
        <v>55</v>
      </c>
      <c r="AG19" s="3" t="s">
        <v>677</v>
      </c>
      <c r="AH19" s="50">
        <f t="shared" si="3"/>
        <v>4.5454545454545459</v>
      </c>
      <c r="AI19" s="51"/>
      <c r="AJ19" s="51"/>
    </row>
    <row r="20" spans="2:36" x14ac:dyDescent="0.25">
      <c r="B20" s="3">
        <v>16</v>
      </c>
      <c r="C20" s="3" t="s">
        <v>724</v>
      </c>
      <c r="D20" s="42"/>
      <c r="E20" s="40">
        <v>1</v>
      </c>
      <c r="F20" s="40"/>
      <c r="G20" s="40"/>
      <c r="H20" s="3">
        <v>16</v>
      </c>
      <c r="I20" s="3" t="s">
        <v>492</v>
      </c>
      <c r="J20" s="42">
        <v>1</v>
      </c>
      <c r="K20" s="40">
        <v>1</v>
      </c>
      <c r="L20" s="40">
        <v>1</v>
      </c>
      <c r="M20" s="40"/>
      <c r="N20" s="3">
        <v>56</v>
      </c>
      <c r="O20" s="3" t="s">
        <v>604</v>
      </c>
      <c r="P20" s="42"/>
      <c r="Q20" s="40"/>
      <c r="R20" s="40">
        <v>1</v>
      </c>
      <c r="T20" s="40">
        <v>16</v>
      </c>
      <c r="U20" s="3" t="s">
        <v>724</v>
      </c>
      <c r="V20" s="50"/>
      <c r="W20" s="51">
        <f t="shared" si="0"/>
        <v>14.285714285714285</v>
      </c>
      <c r="X20" s="51"/>
      <c r="Y20" s="40"/>
      <c r="Z20" s="40">
        <v>16</v>
      </c>
      <c r="AA20" s="3" t="s">
        <v>492</v>
      </c>
      <c r="AB20" s="50">
        <f t="shared" si="1"/>
        <v>4.5454545454545459</v>
      </c>
      <c r="AC20" s="51">
        <f t="shared" si="2"/>
        <v>14.285714285714285</v>
      </c>
      <c r="AD20" s="51">
        <f t="shared" si="7"/>
        <v>11.111111111111111</v>
      </c>
      <c r="AE20" s="40"/>
      <c r="AF20" s="40">
        <v>56</v>
      </c>
      <c r="AG20" s="3" t="s">
        <v>604</v>
      </c>
      <c r="AH20" s="50"/>
      <c r="AI20" s="51"/>
      <c r="AJ20" s="51">
        <f t="shared" si="8"/>
        <v>11.111111111111111</v>
      </c>
    </row>
    <row r="21" spans="2:36" x14ac:dyDescent="0.25">
      <c r="B21" s="3">
        <v>17</v>
      </c>
      <c r="C21" s="3" t="s">
        <v>388</v>
      </c>
      <c r="D21" s="42">
        <v>5</v>
      </c>
      <c r="E21" s="40">
        <v>5</v>
      </c>
      <c r="F21" s="40">
        <v>6</v>
      </c>
      <c r="G21" s="40"/>
      <c r="H21" s="3">
        <v>17</v>
      </c>
      <c r="I21" s="3" t="s">
        <v>649</v>
      </c>
      <c r="J21" s="42">
        <v>1</v>
      </c>
      <c r="K21" s="40"/>
      <c r="L21" s="40"/>
      <c r="M21" s="40"/>
      <c r="N21" s="3">
        <v>57</v>
      </c>
      <c r="O21" s="3" t="s">
        <v>694</v>
      </c>
      <c r="P21" s="42"/>
      <c r="Q21" s="40">
        <v>1</v>
      </c>
      <c r="R21" s="40"/>
      <c r="T21" s="40">
        <v>17</v>
      </c>
      <c r="U21" s="3" t="s">
        <v>388</v>
      </c>
      <c r="V21" s="50">
        <f t="shared" si="5"/>
        <v>22.727272727272727</v>
      </c>
      <c r="W21" s="51">
        <f t="shared" si="0"/>
        <v>71.428571428571431</v>
      </c>
      <c r="X21" s="51">
        <f t="shared" si="6"/>
        <v>66.666666666666657</v>
      </c>
      <c r="Y21" s="40"/>
      <c r="Z21" s="40">
        <v>17</v>
      </c>
      <c r="AA21" s="3" t="s">
        <v>649</v>
      </c>
      <c r="AB21" s="50">
        <f t="shared" si="1"/>
        <v>4.5454545454545459</v>
      </c>
      <c r="AC21" s="51"/>
      <c r="AD21" s="51"/>
      <c r="AE21" s="40"/>
      <c r="AF21" s="40">
        <v>57</v>
      </c>
      <c r="AG21" s="3" t="s">
        <v>694</v>
      </c>
      <c r="AH21" s="50"/>
      <c r="AI21" s="51">
        <f t="shared" si="4"/>
        <v>14.285714285714285</v>
      </c>
      <c r="AJ21" s="51"/>
    </row>
    <row r="22" spans="2:36" x14ac:dyDescent="0.25">
      <c r="B22" s="3">
        <v>18</v>
      </c>
      <c r="C22" s="3" t="s">
        <v>389</v>
      </c>
      <c r="D22" s="42">
        <v>1</v>
      </c>
      <c r="E22" s="40"/>
      <c r="F22" s="40">
        <v>1</v>
      </c>
      <c r="G22" s="40"/>
      <c r="H22" s="3">
        <v>18</v>
      </c>
      <c r="I22" s="3" t="s">
        <v>534</v>
      </c>
      <c r="J22" s="42">
        <v>5</v>
      </c>
      <c r="K22" s="40"/>
      <c r="L22" s="40">
        <v>5</v>
      </c>
      <c r="M22" s="40"/>
      <c r="N22" s="3">
        <v>58</v>
      </c>
      <c r="O22" s="3" t="s">
        <v>436</v>
      </c>
      <c r="P22" s="42">
        <v>2</v>
      </c>
      <c r="Q22" s="40"/>
      <c r="R22" s="40"/>
      <c r="T22" s="40">
        <v>18</v>
      </c>
      <c r="U22" s="3" t="s">
        <v>389</v>
      </c>
      <c r="V22" s="50">
        <f t="shared" si="5"/>
        <v>4.5454545454545459</v>
      </c>
      <c r="W22" s="51"/>
      <c r="X22" s="51">
        <f t="shared" si="6"/>
        <v>11.111111111111111</v>
      </c>
      <c r="Y22" s="40"/>
      <c r="Z22" s="40">
        <v>18</v>
      </c>
      <c r="AA22" s="3" t="s">
        <v>534</v>
      </c>
      <c r="AB22" s="50">
        <f t="shared" si="1"/>
        <v>22.727272727272727</v>
      </c>
      <c r="AC22" s="51"/>
      <c r="AD22" s="51">
        <f t="shared" si="7"/>
        <v>55.555555555555557</v>
      </c>
      <c r="AE22" s="40"/>
      <c r="AF22" s="40">
        <v>58</v>
      </c>
      <c r="AG22" s="3" t="s">
        <v>436</v>
      </c>
      <c r="AH22" s="50">
        <f t="shared" si="3"/>
        <v>9.0909090909090917</v>
      </c>
      <c r="AI22" s="51"/>
      <c r="AJ22" s="51"/>
    </row>
    <row r="23" spans="2:36" x14ac:dyDescent="0.25">
      <c r="B23" s="3">
        <v>19</v>
      </c>
      <c r="C23" s="3" t="s">
        <v>717</v>
      </c>
      <c r="D23" s="42"/>
      <c r="E23" s="40"/>
      <c r="F23" s="40">
        <v>1</v>
      </c>
      <c r="G23" s="40"/>
      <c r="H23" s="3">
        <v>19</v>
      </c>
      <c r="I23" s="3" t="s">
        <v>535</v>
      </c>
      <c r="J23" s="42">
        <v>5</v>
      </c>
      <c r="K23" s="40">
        <v>1</v>
      </c>
      <c r="L23" s="40">
        <v>4</v>
      </c>
      <c r="M23" s="40"/>
      <c r="N23" s="3">
        <v>59</v>
      </c>
      <c r="O23" s="3" t="s">
        <v>361</v>
      </c>
      <c r="P23" s="42">
        <v>3</v>
      </c>
      <c r="Q23" s="40"/>
      <c r="R23" s="40"/>
      <c r="T23" s="40">
        <v>19</v>
      </c>
      <c r="U23" s="3" t="s">
        <v>717</v>
      </c>
      <c r="V23" s="50"/>
      <c r="W23" s="51"/>
      <c r="X23" s="51">
        <f t="shared" si="6"/>
        <v>11.111111111111111</v>
      </c>
      <c r="Y23" s="40"/>
      <c r="Z23" s="40">
        <v>19</v>
      </c>
      <c r="AA23" s="3" t="s">
        <v>535</v>
      </c>
      <c r="AB23" s="50">
        <f t="shared" si="1"/>
        <v>22.727272727272727</v>
      </c>
      <c r="AC23" s="51">
        <f t="shared" si="2"/>
        <v>14.285714285714285</v>
      </c>
      <c r="AD23" s="51">
        <f t="shared" si="7"/>
        <v>44.444444444444443</v>
      </c>
      <c r="AE23" s="40"/>
      <c r="AF23" s="40">
        <v>59</v>
      </c>
      <c r="AG23" s="3" t="s">
        <v>361</v>
      </c>
      <c r="AH23" s="50">
        <f t="shared" si="3"/>
        <v>13.636363636363635</v>
      </c>
      <c r="AI23" s="51"/>
      <c r="AJ23" s="51"/>
    </row>
    <row r="24" spans="2:36" x14ac:dyDescent="0.25">
      <c r="B24" s="3">
        <v>20</v>
      </c>
      <c r="C24" s="3" t="s">
        <v>390</v>
      </c>
      <c r="D24" s="42">
        <v>3</v>
      </c>
      <c r="E24" s="40"/>
      <c r="F24" s="40"/>
      <c r="G24" s="40"/>
      <c r="H24" s="3">
        <v>20</v>
      </c>
      <c r="I24" s="3" t="s">
        <v>493</v>
      </c>
      <c r="J24" s="42">
        <v>13</v>
      </c>
      <c r="K24" s="40">
        <v>1</v>
      </c>
      <c r="L24" s="40">
        <v>3</v>
      </c>
      <c r="M24" s="40"/>
      <c r="N24" s="3">
        <v>60</v>
      </c>
      <c r="O24" s="3" t="s">
        <v>695</v>
      </c>
      <c r="P24" s="42"/>
      <c r="Q24" s="40">
        <v>1</v>
      </c>
      <c r="R24" s="40"/>
      <c r="T24" s="40">
        <v>20</v>
      </c>
      <c r="U24" s="3" t="s">
        <v>390</v>
      </c>
      <c r="V24" s="50">
        <f t="shared" si="5"/>
        <v>13.636363636363635</v>
      </c>
      <c r="W24" s="51"/>
      <c r="X24" s="51"/>
      <c r="Y24" s="40"/>
      <c r="Z24" s="40">
        <v>20</v>
      </c>
      <c r="AA24" s="3" t="s">
        <v>493</v>
      </c>
      <c r="AB24" s="50">
        <f t="shared" si="1"/>
        <v>59.090909090909093</v>
      </c>
      <c r="AC24" s="51">
        <f t="shared" si="2"/>
        <v>14.285714285714285</v>
      </c>
      <c r="AD24" s="51">
        <f t="shared" si="7"/>
        <v>33.333333333333329</v>
      </c>
      <c r="AE24" s="40"/>
      <c r="AF24" s="40">
        <v>60</v>
      </c>
      <c r="AG24" s="3" t="s">
        <v>695</v>
      </c>
      <c r="AH24" s="50"/>
      <c r="AI24" s="51">
        <f t="shared" si="4"/>
        <v>14.285714285714285</v>
      </c>
      <c r="AJ24" s="51"/>
    </row>
    <row r="25" spans="2:36" x14ac:dyDescent="0.25">
      <c r="B25" s="3">
        <v>21</v>
      </c>
      <c r="C25" s="3" t="s">
        <v>895</v>
      </c>
      <c r="D25" s="42"/>
      <c r="E25" s="40">
        <v>1</v>
      </c>
      <c r="F25" s="40"/>
      <c r="G25" s="40"/>
      <c r="H25" s="3">
        <v>21</v>
      </c>
      <c r="I25" s="3" t="s">
        <v>536</v>
      </c>
      <c r="J25" s="42"/>
      <c r="K25" s="40"/>
      <c r="L25" s="40">
        <v>2</v>
      </c>
      <c r="M25" s="40"/>
      <c r="N25" s="3">
        <v>61</v>
      </c>
      <c r="O25" s="3" t="s">
        <v>503</v>
      </c>
      <c r="P25" s="42"/>
      <c r="Q25" s="40">
        <v>1</v>
      </c>
      <c r="R25" s="40"/>
      <c r="T25" s="40">
        <v>21</v>
      </c>
      <c r="U25" s="3" t="s">
        <v>895</v>
      </c>
      <c r="V25" s="50"/>
      <c r="W25" s="51">
        <f t="shared" si="0"/>
        <v>14.285714285714285</v>
      </c>
      <c r="X25" s="51"/>
      <c r="Y25" s="40"/>
      <c r="Z25" s="40">
        <v>21</v>
      </c>
      <c r="AA25" s="3" t="s">
        <v>536</v>
      </c>
      <c r="AB25" s="50"/>
      <c r="AC25" s="51"/>
      <c r="AD25" s="51">
        <f t="shared" si="7"/>
        <v>22.222222222222221</v>
      </c>
      <c r="AE25" s="40"/>
      <c r="AF25" s="40">
        <v>61</v>
      </c>
      <c r="AG25" s="3" t="s">
        <v>503</v>
      </c>
      <c r="AH25" s="50"/>
      <c r="AI25" s="51">
        <f t="shared" si="4"/>
        <v>14.285714285714285</v>
      </c>
      <c r="AJ25" s="51"/>
    </row>
    <row r="26" spans="2:36" x14ac:dyDescent="0.25">
      <c r="B26" s="3">
        <v>22</v>
      </c>
      <c r="C26" s="3" t="s">
        <v>718</v>
      </c>
      <c r="D26" s="42"/>
      <c r="E26" s="40"/>
      <c r="F26" s="40">
        <v>1</v>
      </c>
      <c r="G26" s="40"/>
      <c r="H26" s="3">
        <v>22</v>
      </c>
      <c r="I26" s="3" t="s">
        <v>538</v>
      </c>
      <c r="J26" s="42"/>
      <c r="K26" s="40"/>
      <c r="L26" s="40">
        <v>2</v>
      </c>
      <c r="M26" s="40"/>
      <c r="N26" s="3">
        <v>62</v>
      </c>
      <c r="O26" s="3" t="s">
        <v>548</v>
      </c>
      <c r="P26" s="42"/>
      <c r="Q26" s="40"/>
      <c r="R26" s="40">
        <v>1</v>
      </c>
      <c r="T26" s="40">
        <v>22</v>
      </c>
      <c r="U26" s="3" t="s">
        <v>718</v>
      </c>
      <c r="V26" s="50"/>
      <c r="W26" s="51"/>
      <c r="X26" s="51">
        <f t="shared" si="6"/>
        <v>11.111111111111111</v>
      </c>
      <c r="Y26" s="40"/>
      <c r="Z26" s="40">
        <v>22</v>
      </c>
      <c r="AA26" s="3" t="s">
        <v>538</v>
      </c>
      <c r="AB26" s="50"/>
      <c r="AC26" s="51"/>
      <c r="AD26" s="51">
        <f t="shared" si="7"/>
        <v>22.222222222222221</v>
      </c>
      <c r="AE26" s="40"/>
      <c r="AF26" s="40">
        <v>62</v>
      </c>
      <c r="AG26" s="3" t="s">
        <v>548</v>
      </c>
      <c r="AH26" s="50"/>
      <c r="AI26" s="51"/>
      <c r="AJ26" s="51">
        <f t="shared" si="8"/>
        <v>11.111111111111111</v>
      </c>
    </row>
    <row r="27" spans="2:36" x14ac:dyDescent="0.25">
      <c r="B27" s="3">
        <v>23</v>
      </c>
      <c r="C27" s="3" t="s">
        <v>731</v>
      </c>
      <c r="D27" s="42">
        <v>1</v>
      </c>
      <c r="E27" s="40"/>
      <c r="F27" s="40"/>
      <c r="G27" s="40"/>
      <c r="H27" s="3">
        <v>23</v>
      </c>
      <c r="I27" s="3" t="s">
        <v>494</v>
      </c>
      <c r="J27" s="42">
        <v>2</v>
      </c>
      <c r="K27" s="40">
        <v>1</v>
      </c>
      <c r="L27" s="40">
        <v>2</v>
      </c>
      <c r="M27" s="40"/>
      <c r="N27" s="3">
        <v>63</v>
      </c>
      <c r="O27" s="3" t="s">
        <v>437</v>
      </c>
      <c r="P27" s="42">
        <v>7</v>
      </c>
      <c r="Q27" s="40"/>
      <c r="R27" s="40">
        <v>1</v>
      </c>
      <c r="T27" s="40">
        <v>23</v>
      </c>
      <c r="U27" s="3" t="s">
        <v>731</v>
      </c>
      <c r="V27" s="50">
        <f t="shared" si="5"/>
        <v>4.5454545454545459</v>
      </c>
      <c r="W27" s="51"/>
      <c r="X27" s="51"/>
      <c r="Y27" s="40"/>
      <c r="Z27" s="40">
        <v>23</v>
      </c>
      <c r="AA27" s="3" t="s">
        <v>494</v>
      </c>
      <c r="AB27" s="50">
        <f t="shared" si="1"/>
        <v>9.0909090909090917</v>
      </c>
      <c r="AC27" s="51">
        <f t="shared" si="2"/>
        <v>14.285714285714285</v>
      </c>
      <c r="AD27" s="51">
        <f t="shared" si="7"/>
        <v>22.222222222222221</v>
      </c>
      <c r="AE27" s="40"/>
      <c r="AF27" s="40">
        <v>63</v>
      </c>
      <c r="AG27" s="3" t="s">
        <v>437</v>
      </c>
      <c r="AH27" s="50">
        <f t="shared" si="3"/>
        <v>31.818181818181817</v>
      </c>
      <c r="AI27" s="51"/>
      <c r="AJ27" s="51">
        <f t="shared" si="8"/>
        <v>11.111111111111111</v>
      </c>
    </row>
    <row r="28" spans="2:36" x14ac:dyDescent="0.25">
      <c r="B28" s="3">
        <v>24</v>
      </c>
      <c r="C28" s="3" t="s">
        <v>719</v>
      </c>
      <c r="D28" s="42"/>
      <c r="E28" s="40"/>
      <c r="F28" s="40">
        <v>1</v>
      </c>
      <c r="G28" s="40"/>
      <c r="H28" s="3">
        <v>24</v>
      </c>
      <c r="I28" s="3" t="s">
        <v>693</v>
      </c>
      <c r="J28" s="42"/>
      <c r="K28" s="40">
        <v>1</v>
      </c>
      <c r="L28" s="40"/>
      <c r="M28" s="40"/>
      <c r="P28" s="40"/>
      <c r="Q28" s="40"/>
      <c r="R28" s="40"/>
      <c r="T28" s="40">
        <v>24</v>
      </c>
      <c r="U28" s="3" t="s">
        <v>719</v>
      </c>
      <c r="V28" s="50"/>
      <c r="W28" s="51"/>
      <c r="X28" s="51">
        <f t="shared" si="6"/>
        <v>11.111111111111111</v>
      </c>
      <c r="Y28" s="40"/>
      <c r="Z28" s="40">
        <v>24</v>
      </c>
      <c r="AA28" s="3" t="s">
        <v>693</v>
      </c>
      <c r="AB28" s="50"/>
      <c r="AC28" s="51">
        <f t="shared" si="2"/>
        <v>14.285714285714285</v>
      </c>
      <c r="AD28" s="51"/>
      <c r="AE28" s="40"/>
      <c r="AH28" s="40"/>
      <c r="AI28" s="40"/>
      <c r="AJ28" s="40"/>
    </row>
    <row r="29" spans="2:36" x14ac:dyDescent="0.25">
      <c r="B29" s="3">
        <v>25</v>
      </c>
      <c r="C29" s="3" t="s">
        <v>391</v>
      </c>
      <c r="D29" s="42">
        <v>2</v>
      </c>
      <c r="E29" s="40">
        <v>3</v>
      </c>
      <c r="F29" s="40">
        <v>6</v>
      </c>
      <c r="G29" s="40"/>
      <c r="H29" s="3">
        <v>25</v>
      </c>
      <c r="I29" s="3" t="s">
        <v>539</v>
      </c>
      <c r="J29" s="42"/>
      <c r="K29" s="40"/>
      <c r="L29" s="40">
        <v>1</v>
      </c>
      <c r="M29" s="40"/>
      <c r="P29" s="40"/>
      <c r="Q29" s="40"/>
      <c r="R29" s="40"/>
      <c r="T29" s="40">
        <v>25</v>
      </c>
      <c r="U29" s="3" t="s">
        <v>391</v>
      </c>
      <c r="V29" s="50">
        <f t="shared" si="5"/>
        <v>9.0909090909090917</v>
      </c>
      <c r="W29" s="51">
        <f t="shared" si="0"/>
        <v>42.857142857142854</v>
      </c>
      <c r="X29" s="51">
        <f t="shared" si="6"/>
        <v>66.666666666666657</v>
      </c>
      <c r="Y29" s="40"/>
      <c r="Z29" s="40">
        <v>25</v>
      </c>
      <c r="AA29" s="3" t="s">
        <v>539</v>
      </c>
      <c r="AB29" s="50"/>
      <c r="AC29" s="51"/>
      <c r="AD29" s="51">
        <f t="shared" si="7"/>
        <v>11.111111111111111</v>
      </c>
      <c r="AE29" s="40"/>
      <c r="AH29" s="40"/>
      <c r="AI29" s="40"/>
      <c r="AJ29" s="40"/>
    </row>
    <row r="30" spans="2:36" x14ac:dyDescent="0.25">
      <c r="B30" s="3">
        <v>26</v>
      </c>
      <c r="C30" s="3" t="s">
        <v>720</v>
      </c>
      <c r="D30" s="42"/>
      <c r="E30" s="40"/>
      <c r="F30" s="40">
        <v>1</v>
      </c>
      <c r="G30" s="40"/>
      <c r="H30" s="3">
        <v>26</v>
      </c>
      <c r="I30" s="3" t="s">
        <v>650</v>
      </c>
      <c r="J30" s="42">
        <v>3</v>
      </c>
      <c r="K30" s="40"/>
      <c r="L30" s="40"/>
      <c r="M30" s="40"/>
      <c r="P30" s="40"/>
      <c r="Q30" s="40"/>
      <c r="R30" s="40"/>
      <c r="T30" s="40">
        <v>26</v>
      </c>
      <c r="U30" s="3" t="s">
        <v>720</v>
      </c>
      <c r="V30" s="50"/>
      <c r="W30" s="51"/>
      <c r="X30" s="51">
        <f t="shared" si="6"/>
        <v>11.111111111111111</v>
      </c>
      <c r="Y30" s="40"/>
      <c r="Z30" s="40">
        <v>26</v>
      </c>
      <c r="AA30" s="3" t="s">
        <v>650</v>
      </c>
      <c r="AB30" s="50">
        <f t="shared" si="1"/>
        <v>13.636363636363635</v>
      </c>
      <c r="AC30" s="51"/>
      <c r="AD30" s="51"/>
      <c r="AE30" s="40"/>
      <c r="AH30" s="40"/>
      <c r="AI30" s="40"/>
      <c r="AJ30" s="40"/>
    </row>
    <row r="31" spans="2:36" x14ac:dyDescent="0.25">
      <c r="B31" s="3">
        <v>27</v>
      </c>
      <c r="C31" s="3" t="s">
        <v>392</v>
      </c>
      <c r="D31" s="42">
        <v>3</v>
      </c>
      <c r="E31" s="40">
        <v>2</v>
      </c>
      <c r="F31" s="40">
        <v>5</v>
      </c>
      <c r="G31" s="40"/>
      <c r="H31" s="3">
        <v>27</v>
      </c>
      <c r="I31" s="3" t="s">
        <v>889</v>
      </c>
      <c r="J31" s="42"/>
      <c r="K31" s="40"/>
      <c r="L31" s="40">
        <v>2</v>
      </c>
      <c r="M31" s="40"/>
      <c r="P31" s="40"/>
      <c r="Q31" s="40"/>
      <c r="R31" s="40"/>
      <c r="T31" s="40">
        <v>27</v>
      </c>
      <c r="U31" s="3" t="s">
        <v>392</v>
      </c>
      <c r="V31" s="50">
        <f t="shared" si="5"/>
        <v>13.636363636363635</v>
      </c>
      <c r="W31" s="51">
        <f t="shared" si="0"/>
        <v>28.571428571428569</v>
      </c>
      <c r="X31" s="51">
        <f t="shared" si="6"/>
        <v>55.555555555555557</v>
      </c>
      <c r="Y31" s="40"/>
      <c r="Z31" s="40">
        <v>27</v>
      </c>
      <c r="AA31" s="3" t="s">
        <v>889</v>
      </c>
      <c r="AB31" s="50"/>
      <c r="AC31" s="51"/>
      <c r="AD31" s="51">
        <f t="shared" si="7"/>
        <v>22.222222222222221</v>
      </c>
      <c r="AE31" s="40"/>
      <c r="AH31" s="40"/>
      <c r="AI31" s="40"/>
      <c r="AJ31" s="40"/>
    </row>
    <row r="32" spans="2:36" x14ac:dyDescent="0.25">
      <c r="B32" s="3">
        <v>28</v>
      </c>
      <c r="C32" s="3" t="s">
        <v>393</v>
      </c>
      <c r="D32" s="42">
        <v>2</v>
      </c>
      <c r="E32" s="40">
        <v>2</v>
      </c>
      <c r="F32" s="40">
        <v>9</v>
      </c>
      <c r="G32" s="40"/>
      <c r="H32" s="3">
        <v>28</v>
      </c>
      <c r="I32" s="3" t="s">
        <v>541</v>
      </c>
      <c r="J32" s="42"/>
      <c r="K32" s="40"/>
      <c r="L32" s="40">
        <v>2</v>
      </c>
      <c r="M32" s="40"/>
      <c r="P32" s="40"/>
      <c r="Q32" s="40"/>
      <c r="R32" s="40"/>
      <c r="T32" s="40">
        <v>28</v>
      </c>
      <c r="U32" s="3" t="s">
        <v>393</v>
      </c>
      <c r="V32" s="50">
        <f t="shared" si="5"/>
        <v>9.0909090909090917</v>
      </c>
      <c r="W32" s="51">
        <f t="shared" si="0"/>
        <v>28.571428571428569</v>
      </c>
      <c r="X32" s="51">
        <f t="shared" si="6"/>
        <v>100</v>
      </c>
      <c r="Y32" s="40"/>
      <c r="Z32" s="40">
        <v>28</v>
      </c>
      <c r="AA32" s="3" t="s">
        <v>541</v>
      </c>
      <c r="AB32" s="50"/>
      <c r="AC32" s="51"/>
      <c r="AD32" s="51">
        <f t="shared" si="7"/>
        <v>22.222222222222221</v>
      </c>
      <c r="AE32" s="40"/>
      <c r="AH32" s="40"/>
      <c r="AI32" s="40"/>
      <c r="AJ32" s="40"/>
    </row>
    <row r="33" spans="2:36" x14ac:dyDescent="0.25">
      <c r="B33" s="3">
        <v>29</v>
      </c>
      <c r="C33" s="3" t="s">
        <v>394</v>
      </c>
      <c r="D33" s="42">
        <v>1</v>
      </c>
      <c r="E33" s="40">
        <v>1</v>
      </c>
      <c r="F33" s="40">
        <v>2</v>
      </c>
      <c r="G33" s="40"/>
      <c r="H33" s="3">
        <v>29</v>
      </c>
      <c r="I33" s="3" t="s">
        <v>670</v>
      </c>
      <c r="J33" s="42">
        <v>1</v>
      </c>
      <c r="K33" s="40"/>
      <c r="L33" s="40"/>
      <c r="M33" s="40"/>
      <c r="P33" s="40"/>
      <c r="Q33" s="40"/>
      <c r="R33" s="40"/>
      <c r="T33" s="40">
        <v>29</v>
      </c>
      <c r="U33" s="3" t="s">
        <v>394</v>
      </c>
      <c r="V33" s="50">
        <f t="shared" si="5"/>
        <v>4.5454545454545459</v>
      </c>
      <c r="W33" s="51">
        <f t="shared" si="0"/>
        <v>14.285714285714285</v>
      </c>
      <c r="X33" s="51">
        <f t="shared" si="6"/>
        <v>22.222222222222221</v>
      </c>
      <c r="Y33" s="40"/>
      <c r="Z33" s="40">
        <v>29</v>
      </c>
      <c r="AA33" s="3" t="s">
        <v>670</v>
      </c>
      <c r="AB33" s="50">
        <f t="shared" si="1"/>
        <v>4.5454545454545459</v>
      </c>
      <c r="AC33" s="51"/>
      <c r="AD33" s="51"/>
      <c r="AE33" s="40"/>
      <c r="AH33" s="40"/>
      <c r="AI33" s="40"/>
      <c r="AJ33" s="40"/>
    </row>
    <row r="34" spans="2:36" x14ac:dyDescent="0.25">
      <c r="B34" s="3">
        <v>30</v>
      </c>
      <c r="C34" s="3" t="s">
        <v>395</v>
      </c>
      <c r="D34" s="42">
        <v>1</v>
      </c>
      <c r="E34" s="40"/>
      <c r="F34" s="40"/>
      <c r="G34" s="40"/>
      <c r="H34" s="3">
        <v>30</v>
      </c>
      <c r="I34" s="3" t="s">
        <v>672</v>
      </c>
      <c r="J34" s="42">
        <v>1</v>
      </c>
      <c r="K34" s="40"/>
      <c r="L34" s="40"/>
      <c r="M34" s="40"/>
      <c r="P34" s="40"/>
      <c r="Q34" s="40"/>
      <c r="R34" s="40"/>
      <c r="T34" s="40">
        <v>30</v>
      </c>
      <c r="U34" s="3" t="s">
        <v>395</v>
      </c>
      <c r="V34" s="50">
        <f t="shared" si="5"/>
        <v>4.5454545454545459</v>
      </c>
      <c r="W34" s="51"/>
      <c r="X34" s="51"/>
      <c r="Y34" s="40"/>
      <c r="Z34" s="40">
        <v>30</v>
      </c>
      <c r="AA34" s="3" t="s">
        <v>672</v>
      </c>
      <c r="AB34" s="50">
        <f t="shared" si="1"/>
        <v>4.5454545454545459</v>
      </c>
      <c r="AC34" s="51"/>
      <c r="AD34" s="51"/>
      <c r="AE34" s="40"/>
      <c r="AH34" s="40"/>
      <c r="AI34" s="40"/>
      <c r="AJ34" s="40"/>
    </row>
    <row r="35" spans="2:36" x14ac:dyDescent="0.25">
      <c r="B35" s="3">
        <v>31</v>
      </c>
      <c r="C35" s="3" t="s">
        <v>721</v>
      </c>
      <c r="D35" s="42"/>
      <c r="E35" s="40"/>
      <c r="F35" s="40">
        <v>1</v>
      </c>
      <c r="G35" s="40"/>
      <c r="H35" s="3">
        <v>31</v>
      </c>
      <c r="I35" s="3" t="s">
        <v>542</v>
      </c>
      <c r="J35" s="42"/>
      <c r="K35" s="40"/>
      <c r="L35" s="40">
        <v>2</v>
      </c>
      <c r="M35" s="40"/>
      <c r="P35" s="40"/>
      <c r="Q35" s="40"/>
      <c r="R35" s="40"/>
      <c r="T35" s="40">
        <v>31</v>
      </c>
      <c r="U35" s="3" t="s">
        <v>721</v>
      </c>
      <c r="V35" s="50"/>
      <c r="W35" s="51"/>
      <c r="X35" s="51">
        <f t="shared" si="6"/>
        <v>11.111111111111111</v>
      </c>
      <c r="Y35" s="40"/>
      <c r="Z35" s="40">
        <v>31</v>
      </c>
      <c r="AA35" s="3" t="s">
        <v>542</v>
      </c>
      <c r="AB35" s="50"/>
      <c r="AC35" s="51"/>
      <c r="AD35" s="51">
        <f t="shared" si="7"/>
        <v>22.222222222222221</v>
      </c>
      <c r="AE35" s="40"/>
      <c r="AH35" s="40"/>
      <c r="AI35" s="40"/>
      <c r="AJ35" s="40"/>
    </row>
    <row r="36" spans="2:36" x14ac:dyDescent="0.25">
      <c r="B36" s="3">
        <v>32</v>
      </c>
      <c r="C36" s="3" t="s">
        <v>396</v>
      </c>
      <c r="D36" s="42">
        <v>3</v>
      </c>
      <c r="E36" s="40">
        <v>2</v>
      </c>
      <c r="F36" s="40">
        <v>1</v>
      </c>
      <c r="G36" s="40"/>
      <c r="H36" s="3">
        <v>32</v>
      </c>
      <c r="I36" s="3" t="s">
        <v>418</v>
      </c>
      <c r="J36" s="42">
        <v>3</v>
      </c>
      <c r="K36" s="40">
        <v>2</v>
      </c>
      <c r="L36" s="40">
        <v>4</v>
      </c>
      <c r="M36" s="40"/>
      <c r="P36" s="40"/>
      <c r="Q36" s="40"/>
      <c r="R36" s="40"/>
      <c r="T36" s="40">
        <v>32</v>
      </c>
      <c r="U36" s="3" t="s">
        <v>396</v>
      </c>
      <c r="V36" s="50">
        <f t="shared" si="5"/>
        <v>13.636363636363635</v>
      </c>
      <c r="W36" s="51">
        <f t="shared" si="0"/>
        <v>28.571428571428569</v>
      </c>
      <c r="X36" s="51">
        <f t="shared" si="6"/>
        <v>11.111111111111111</v>
      </c>
      <c r="Y36" s="40"/>
      <c r="Z36" s="40">
        <v>32</v>
      </c>
      <c r="AA36" s="3" t="s">
        <v>418</v>
      </c>
      <c r="AB36" s="50">
        <f t="shared" si="1"/>
        <v>13.636363636363635</v>
      </c>
      <c r="AC36" s="51">
        <f t="shared" si="2"/>
        <v>28.571428571428569</v>
      </c>
      <c r="AD36" s="51">
        <f t="shared" si="7"/>
        <v>44.444444444444443</v>
      </c>
      <c r="AE36" s="40"/>
      <c r="AH36" s="40"/>
      <c r="AI36" s="40"/>
      <c r="AJ36" s="40"/>
    </row>
    <row r="37" spans="2:36" x14ac:dyDescent="0.25">
      <c r="B37" s="3">
        <v>33</v>
      </c>
      <c r="C37" s="3" t="s">
        <v>722</v>
      </c>
      <c r="D37" s="42"/>
      <c r="E37" s="40">
        <v>1</v>
      </c>
      <c r="F37" s="40">
        <v>1</v>
      </c>
      <c r="G37" s="40"/>
      <c r="H37" s="3">
        <v>33</v>
      </c>
      <c r="I37" s="3" t="s">
        <v>890</v>
      </c>
      <c r="J37" s="42">
        <v>1</v>
      </c>
      <c r="K37" s="40"/>
      <c r="L37" s="40"/>
      <c r="M37" s="40"/>
      <c r="P37" s="40"/>
      <c r="Q37" s="40"/>
      <c r="R37" s="40"/>
      <c r="T37" s="40">
        <v>33</v>
      </c>
      <c r="U37" s="3" t="s">
        <v>722</v>
      </c>
      <c r="V37" s="50"/>
      <c r="W37" s="51">
        <f t="shared" si="0"/>
        <v>14.285714285714285</v>
      </c>
      <c r="X37" s="51">
        <f t="shared" si="6"/>
        <v>11.111111111111111</v>
      </c>
      <c r="Y37" s="40"/>
      <c r="Z37" s="40">
        <v>33</v>
      </c>
      <c r="AA37" s="3" t="s">
        <v>890</v>
      </c>
      <c r="AB37" s="50">
        <f t="shared" si="1"/>
        <v>4.5454545454545459</v>
      </c>
      <c r="AC37" s="51"/>
      <c r="AD37" s="51"/>
      <c r="AE37" s="40"/>
      <c r="AH37" s="40"/>
      <c r="AI37" s="40"/>
      <c r="AJ37" s="40"/>
    </row>
    <row r="38" spans="2:36" x14ac:dyDescent="0.25">
      <c r="B38" s="3">
        <v>34</v>
      </c>
      <c r="C38" s="3" t="s">
        <v>397</v>
      </c>
      <c r="D38" s="42">
        <v>1</v>
      </c>
      <c r="E38" s="40"/>
      <c r="F38" s="40">
        <v>1</v>
      </c>
      <c r="G38" s="40"/>
      <c r="H38" s="3">
        <v>34</v>
      </c>
      <c r="I38" s="3" t="s">
        <v>420</v>
      </c>
      <c r="J38" s="42">
        <v>1</v>
      </c>
      <c r="K38" s="40"/>
      <c r="L38" s="40"/>
      <c r="M38" s="40"/>
      <c r="P38" s="40"/>
      <c r="Q38" s="40"/>
      <c r="R38" s="40"/>
      <c r="T38" s="40">
        <v>34</v>
      </c>
      <c r="U38" s="3" t="s">
        <v>397</v>
      </c>
      <c r="V38" s="50">
        <f t="shared" si="5"/>
        <v>4.5454545454545459</v>
      </c>
      <c r="W38" s="51"/>
      <c r="X38" s="51">
        <f t="shared" si="6"/>
        <v>11.111111111111111</v>
      </c>
      <c r="Y38" s="40"/>
      <c r="Z38" s="40">
        <v>34</v>
      </c>
      <c r="AA38" s="3" t="s">
        <v>420</v>
      </c>
      <c r="AB38" s="50">
        <f t="shared" si="1"/>
        <v>4.5454545454545459</v>
      </c>
      <c r="AC38" s="51"/>
      <c r="AD38" s="51"/>
      <c r="AE38" s="40"/>
      <c r="AH38" s="40"/>
      <c r="AI38" s="40"/>
      <c r="AJ38" s="40"/>
    </row>
    <row r="39" spans="2:36" x14ac:dyDescent="0.25">
      <c r="B39" s="3">
        <v>35</v>
      </c>
      <c r="C39" s="3" t="s">
        <v>726</v>
      </c>
      <c r="D39" s="42"/>
      <c r="E39" s="40">
        <v>1</v>
      </c>
      <c r="F39" s="40"/>
      <c r="G39" s="40"/>
      <c r="H39" s="3">
        <v>35</v>
      </c>
      <c r="I39" s="3" t="s">
        <v>888</v>
      </c>
      <c r="J39" s="42">
        <v>1</v>
      </c>
      <c r="K39" s="40"/>
      <c r="L39" s="40"/>
      <c r="M39" s="40"/>
      <c r="P39" s="40"/>
      <c r="Q39" s="40"/>
      <c r="R39" s="40"/>
      <c r="T39" s="40">
        <v>35</v>
      </c>
      <c r="U39" s="3" t="s">
        <v>726</v>
      </c>
      <c r="V39" s="50"/>
      <c r="W39" s="51">
        <f t="shared" si="0"/>
        <v>14.285714285714285</v>
      </c>
      <c r="X39" s="51"/>
      <c r="Y39" s="40"/>
      <c r="Z39" s="40">
        <v>35</v>
      </c>
      <c r="AA39" s="3" t="s">
        <v>888</v>
      </c>
      <c r="AB39" s="50">
        <f t="shared" si="1"/>
        <v>4.5454545454545459</v>
      </c>
      <c r="AC39" s="51"/>
      <c r="AD39" s="51"/>
      <c r="AE39" s="40"/>
      <c r="AH39" s="40"/>
      <c r="AI39" s="40"/>
      <c r="AJ39" s="40"/>
    </row>
    <row r="40" spans="2:36" x14ac:dyDescent="0.25">
      <c r="B40" s="3">
        <v>36</v>
      </c>
      <c r="C40" s="3" t="s">
        <v>53</v>
      </c>
      <c r="D40" s="42">
        <v>3</v>
      </c>
      <c r="E40" s="40">
        <v>2</v>
      </c>
      <c r="F40" s="40">
        <v>2</v>
      </c>
      <c r="G40" s="40"/>
      <c r="H40" s="3">
        <v>36</v>
      </c>
      <c r="I40" s="3" t="s">
        <v>422</v>
      </c>
      <c r="J40" s="42">
        <v>2</v>
      </c>
      <c r="K40" s="40">
        <v>1</v>
      </c>
      <c r="L40" s="40"/>
      <c r="M40" s="40"/>
      <c r="P40" s="40"/>
      <c r="Q40" s="40"/>
      <c r="R40" s="40"/>
      <c r="T40" s="40">
        <v>36</v>
      </c>
      <c r="U40" s="3" t="s">
        <v>53</v>
      </c>
      <c r="V40" s="50">
        <f t="shared" si="5"/>
        <v>13.636363636363635</v>
      </c>
      <c r="W40" s="51">
        <f t="shared" si="0"/>
        <v>28.571428571428569</v>
      </c>
      <c r="X40" s="51">
        <f t="shared" si="6"/>
        <v>22.222222222222221</v>
      </c>
      <c r="Y40" s="40"/>
      <c r="Z40" s="40">
        <v>36</v>
      </c>
      <c r="AA40" s="3" t="s">
        <v>422</v>
      </c>
      <c r="AB40" s="50">
        <f t="shared" si="1"/>
        <v>9.0909090909090917</v>
      </c>
      <c r="AC40" s="51">
        <f t="shared" si="2"/>
        <v>14.285714285714285</v>
      </c>
      <c r="AD40" s="51"/>
      <c r="AE40" s="40"/>
      <c r="AH40" s="40"/>
      <c r="AI40" s="40"/>
      <c r="AJ40" s="40"/>
    </row>
    <row r="41" spans="2:36" x14ac:dyDescent="0.25">
      <c r="B41" s="3">
        <v>37</v>
      </c>
      <c r="C41" s="3" t="s">
        <v>357</v>
      </c>
      <c r="D41" s="42">
        <v>3</v>
      </c>
      <c r="E41" s="40">
        <v>2</v>
      </c>
      <c r="F41" s="40"/>
      <c r="G41" s="40"/>
      <c r="H41" s="3">
        <v>37</v>
      </c>
      <c r="I41" s="3" t="s">
        <v>423</v>
      </c>
      <c r="J41" s="42">
        <v>1</v>
      </c>
      <c r="K41" s="40"/>
      <c r="L41" s="40"/>
      <c r="M41" s="40"/>
      <c r="P41" s="40"/>
      <c r="Q41" s="40"/>
      <c r="R41" s="40"/>
      <c r="T41" s="40">
        <v>37</v>
      </c>
      <c r="U41" s="3" t="s">
        <v>357</v>
      </c>
      <c r="V41" s="50">
        <f t="shared" si="5"/>
        <v>13.636363636363635</v>
      </c>
      <c r="W41" s="51">
        <f t="shared" si="0"/>
        <v>28.571428571428569</v>
      </c>
      <c r="X41" s="51"/>
      <c r="Y41" s="40"/>
      <c r="Z41" s="40">
        <v>37</v>
      </c>
      <c r="AA41" s="3" t="s">
        <v>423</v>
      </c>
      <c r="AB41" s="50">
        <f t="shared" si="1"/>
        <v>4.5454545454545459</v>
      </c>
      <c r="AC41" s="51"/>
      <c r="AD41" s="51"/>
      <c r="AE41" s="40"/>
      <c r="AH41" s="40"/>
      <c r="AI41" s="40"/>
      <c r="AJ41" s="40"/>
    </row>
    <row r="42" spans="2:36" x14ac:dyDescent="0.25">
      <c r="B42" s="3">
        <v>38</v>
      </c>
      <c r="C42" s="3" t="s">
        <v>400</v>
      </c>
      <c r="D42" s="42">
        <v>1</v>
      </c>
      <c r="E42" s="40"/>
      <c r="F42" s="40"/>
      <c r="G42" s="40"/>
      <c r="H42" s="3">
        <v>38</v>
      </c>
      <c r="I42" s="3" t="s">
        <v>424</v>
      </c>
      <c r="J42" s="42">
        <v>4</v>
      </c>
      <c r="K42" s="40"/>
      <c r="L42" s="40">
        <v>1</v>
      </c>
      <c r="M42" s="40"/>
      <c r="P42" s="40"/>
      <c r="Q42" s="40"/>
      <c r="R42" s="40"/>
      <c r="T42" s="40">
        <v>38</v>
      </c>
      <c r="U42" s="3" t="s">
        <v>400</v>
      </c>
      <c r="V42" s="50">
        <f t="shared" si="5"/>
        <v>4.5454545454545459</v>
      </c>
      <c r="W42" s="51"/>
      <c r="X42" s="51"/>
      <c r="Y42" s="40"/>
      <c r="Z42" s="40">
        <v>38</v>
      </c>
      <c r="AA42" s="3" t="s">
        <v>424</v>
      </c>
      <c r="AB42" s="50">
        <f t="shared" si="1"/>
        <v>18.181818181818183</v>
      </c>
      <c r="AC42" s="51"/>
      <c r="AD42" s="51">
        <f t="shared" si="7"/>
        <v>11.111111111111111</v>
      </c>
      <c r="AE42" s="40"/>
      <c r="AH42" s="40"/>
      <c r="AI42" s="40"/>
      <c r="AJ42" s="40"/>
    </row>
    <row r="43" spans="2:36" x14ac:dyDescent="0.25">
      <c r="B43" s="3">
        <v>39</v>
      </c>
      <c r="C43" s="3" t="s">
        <v>401</v>
      </c>
      <c r="D43" s="42">
        <v>2</v>
      </c>
      <c r="E43" s="40"/>
      <c r="F43" s="40"/>
      <c r="G43" s="40"/>
      <c r="H43" s="3">
        <v>39</v>
      </c>
      <c r="I43" s="3" t="s">
        <v>497</v>
      </c>
      <c r="J43" s="42"/>
      <c r="K43" s="40">
        <v>1</v>
      </c>
      <c r="L43" s="40"/>
      <c r="M43" s="40"/>
      <c r="P43" s="40"/>
      <c r="Q43" s="40"/>
      <c r="R43" s="40"/>
      <c r="T43" s="40">
        <v>39</v>
      </c>
      <c r="U43" s="3" t="s">
        <v>401</v>
      </c>
      <c r="V43" s="50">
        <f t="shared" si="5"/>
        <v>9.0909090909090917</v>
      </c>
      <c r="W43" s="51"/>
      <c r="X43" s="51"/>
      <c r="Y43" s="40"/>
      <c r="Z43" s="40">
        <v>39</v>
      </c>
      <c r="AA43" s="3" t="s">
        <v>497</v>
      </c>
      <c r="AB43" s="50"/>
      <c r="AC43" s="51">
        <f t="shared" si="2"/>
        <v>14.285714285714285</v>
      </c>
      <c r="AD43" s="51"/>
      <c r="AE43" s="40"/>
      <c r="AH43" s="40"/>
      <c r="AI43" s="40"/>
      <c r="AJ43" s="40"/>
    </row>
    <row r="44" spans="2:36" x14ac:dyDescent="0.25">
      <c r="B44" s="3">
        <v>40</v>
      </c>
      <c r="C44" s="3" t="s">
        <v>364</v>
      </c>
      <c r="D44" s="42">
        <v>3</v>
      </c>
      <c r="E44" s="40"/>
      <c r="F44" s="40"/>
      <c r="G44" s="40"/>
      <c r="H44" s="3">
        <v>40</v>
      </c>
      <c r="I44" s="3" t="s">
        <v>544</v>
      </c>
      <c r="J44" s="42"/>
      <c r="K44" s="40"/>
      <c r="L44" s="40">
        <v>1</v>
      </c>
      <c r="M44" s="40"/>
      <c r="P44" s="40"/>
      <c r="Q44" s="40"/>
      <c r="R44" s="40"/>
      <c r="T44" s="40">
        <v>40</v>
      </c>
      <c r="U44" s="3" t="s">
        <v>364</v>
      </c>
      <c r="V44" s="50">
        <f t="shared" si="5"/>
        <v>13.636363636363635</v>
      </c>
      <c r="W44" s="51"/>
      <c r="X44" s="51"/>
      <c r="Y44" s="40"/>
      <c r="Z44" s="40">
        <v>40</v>
      </c>
      <c r="AA44" s="3" t="s">
        <v>544</v>
      </c>
      <c r="AB44" s="50"/>
      <c r="AC44" s="51"/>
      <c r="AD44" s="51">
        <f t="shared" si="7"/>
        <v>11.111111111111111</v>
      </c>
      <c r="AE44" s="40"/>
      <c r="AH44" s="40"/>
      <c r="AI44" s="40"/>
      <c r="AJ44" s="4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78"/>
  <sheetViews>
    <sheetView topLeftCell="AB1" workbookViewId="0">
      <selection activeCell="H19" sqref="H19"/>
    </sheetView>
  </sheetViews>
  <sheetFormatPr baseColWidth="10" defaultRowHeight="15" x14ac:dyDescent="0.25"/>
  <sheetData>
    <row r="1" spans="7:50" x14ac:dyDescent="0.25">
      <c r="G1" t="s">
        <v>188</v>
      </c>
    </row>
    <row r="2" spans="7:50" x14ac:dyDescent="0.25">
      <c r="G2" t="s">
        <v>189</v>
      </c>
      <c r="P2" t="s">
        <v>190</v>
      </c>
      <c r="AN2" s="18" t="s">
        <v>185</v>
      </c>
    </row>
    <row r="3" spans="7:50" x14ac:dyDescent="0.25">
      <c r="H3" t="s">
        <v>184</v>
      </c>
      <c r="I3" t="s">
        <v>71</v>
      </c>
      <c r="J3" t="s">
        <v>185</v>
      </c>
      <c r="P3" s="5" t="s">
        <v>372</v>
      </c>
      <c r="Q3" s="5" t="s">
        <v>373</v>
      </c>
      <c r="R3" s="5" t="s">
        <v>374</v>
      </c>
      <c r="S3" s="5" t="s">
        <v>375</v>
      </c>
      <c r="T3" s="5" t="s">
        <v>376</v>
      </c>
      <c r="U3" s="5" t="s">
        <v>184</v>
      </c>
      <c r="V3" s="5" t="s">
        <v>184</v>
      </c>
      <c r="W3" s="5" t="s">
        <v>184</v>
      </c>
      <c r="X3" s="5" t="s">
        <v>184</v>
      </c>
      <c r="Y3" s="5" t="s">
        <v>184</v>
      </c>
      <c r="Z3" s="5" t="s">
        <v>184</v>
      </c>
      <c r="AB3" s="18" t="s">
        <v>474</v>
      </c>
      <c r="AC3" s="5" t="s">
        <v>475</v>
      </c>
      <c r="AD3" s="5" t="s">
        <v>476</v>
      </c>
      <c r="AE3" s="5" t="s">
        <v>477</v>
      </c>
      <c r="AF3" s="5" t="s">
        <v>478</v>
      </c>
      <c r="AG3" s="5"/>
      <c r="AH3" s="5"/>
      <c r="AI3" s="5"/>
      <c r="AJ3" s="5"/>
      <c r="AK3" s="5"/>
      <c r="AL3" s="5"/>
      <c r="AN3" s="5" t="s">
        <v>505</v>
      </c>
      <c r="AO3" s="5" t="s">
        <v>506</v>
      </c>
      <c r="AP3" s="5" t="s">
        <v>5</v>
      </c>
      <c r="AQ3" s="5" t="s">
        <v>6</v>
      </c>
      <c r="AR3" s="5" t="s">
        <v>507</v>
      </c>
      <c r="AS3" s="5" t="s">
        <v>185</v>
      </c>
      <c r="AT3" s="5" t="s">
        <v>185</v>
      </c>
      <c r="AU3" s="5" t="s">
        <v>185</v>
      </c>
      <c r="AV3" s="5" t="s">
        <v>185</v>
      </c>
      <c r="AW3" s="5" t="s">
        <v>185</v>
      </c>
      <c r="AX3" s="5" t="s">
        <v>185</v>
      </c>
    </row>
    <row r="4" spans="7:50" ht="17.25" x14ac:dyDescent="0.25">
      <c r="G4" t="s">
        <v>8</v>
      </c>
      <c r="H4">
        <v>215</v>
      </c>
      <c r="I4">
        <v>119</v>
      </c>
      <c r="J4">
        <v>174</v>
      </c>
      <c r="P4" t="s">
        <v>191</v>
      </c>
      <c r="Q4" s="15" t="s">
        <v>634</v>
      </c>
      <c r="R4" s="16" t="s">
        <v>636</v>
      </c>
      <c r="S4" s="19" t="s">
        <v>653</v>
      </c>
      <c r="T4" s="17" t="s">
        <v>408</v>
      </c>
      <c r="U4" s="5" t="s">
        <v>403</v>
      </c>
      <c r="V4" s="5" t="s">
        <v>404</v>
      </c>
      <c r="W4" s="5" t="s">
        <v>186</v>
      </c>
      <c r="X4" s="5" t="s">
        <v>410</v>
      </c>
      <c r="Y4" s="5"/>
      <c r="Z4" s="5" t="s">
        <v>409</v>
      </c>
      <c r="AB4" t="s">
        <v>122</v>
      </c>
      <c r="AC4" s="15" t="s">
        <v>484</v>
      </c>
      <c r="AD4" s="16" t="s">
        <v>483</v>
      </c>
      <c r="AE4" s="19" t="s">
        <v>486</v>
      </c>
      <c r="AG4" s="18" t="s">
        <v>403</v>
      </c>
      <c r="AH4" s="18" t="s">
        <v>404</v>
      </c>
      <c r="AI4" s="18" t="s">
        <v>186</v>
      </c>
      <c r="AJ4" s="18" t="s">
        <v>410</v>
      </c>
      <c r="AK4" s="18"/>
      <c r="AL4" s="18" t="s">
        <v>409</v>
      </c>
      <c r="AN4" t="s">
        <v>193</v>
      </c>
      <c r="AO4" s="15" t="s">
        <v>508</v>
      </c>
      <c r="AP4" s="16" t="s">
        <v>510</v>
      </c>
      <c r="AQ4" s="19" t="s">
        <v>511</v>
      </c>
      <c r="AS4" s="18" t="s">
        <v>403</v>
      </c>
      <c r="AT4" s="18" t="s">
        <v>404</v>
      </c>
      <c r="AU4" s="18" t="s">
        <v>186</v>
      </c>
      <c r="AV4" s="18" t="s">
        <v>410</v>
      </c>
      <c r="AW4" s="18"/>
      <c r="AX4" s="18" t="s">
        <v>409</v>
      </c>
    </row>
    <row r="5" spans="7:50" ht="17.25" x14ac:dyDescent="0.25">
      <c r="G5" t="s">
        <v>4</v>
      </c>
      <c r="H5">
        <v>114</v>
      </c>
      <c r="I5">
        <v>64</v>
      </c>
      <c r="J5">
        <v>90</v>
      </c>
      <c r="P5" t="s">
        <v>122</v>
      </c>
      <c r="Q5" s="15" t="s">
        <v>635</v>
      </c>
      <c r="U5" t="s">
        <v>416</v>
      </c>
      <c r="V5">
        <v>4</v>
      </c>
      <c r="W5">
        <v>11</v>
      </c>
      <c r="X5" t="s">
        <v>638</v>
      </c>
      <c r="Z5" t="s">
        <v>644</v>
      </c>
      <c r="AB5" t="s">
        <v>196</v>
      </c>
      <c r="AC5" s="15" t="s">
        <v>485</v>
      </c>
      <c r="AG5" t="s">
        <v>471</v>
      </c>
      <c r="AH5">
        <v>2</v>
      </c>
      <c r="AI5">
        <v>3</v>
      </c>
      <c r="AJ5" t="s">
        <v>487</v>
      </c>
      <c r="AL5" t="s">
        <v>489</v>
      </c>
      <c r="AN5" t="s">
        <v>550</v>
      </c>
      <c r="AO5" s="15" t="s">
        <v>509</v>
      </c>
      <c r="AS5" t="s">
        <v>512</v>
      </c>
      <c r="AT5">
        <v>4</v>
      </c>
      <c r="AU5">
        <v>9</v>
      </c>
      <c r="AX5" t="s">
        <v>526</v>
      </c>
    </row>
    <row r="6" spans="7:50" x14ac:dyDescent="0.25">
      <c r="G6" t="s">
        <v>5</v>
      </c>
      <c r="H6">
        <v>16</v>
      </c>
      <c r="I6">
        <v>7</v>
      </c>
      <c r="J6">
        <v>10</v>
      </c>
      <c r="P6" t="s">
        <v>192</v>
      </c>
      <c r="U6" t="s">
        <v>417</v>
      </c>
      <c r="V6" t="s">
        <v>523</v>
      </c>
      <c r="X6" t="s">
        <v>413</v>
      </c>
      <c r="Z6" t="s">
        <v>489</v>
      </c>
      <c r="AB6" t="s">
        <v>438</v>
      </c>
      <c r="AJ6" t="s">
        <v>488</v>
      </c>
      <c r="AL6" t="s">
        <v>490</v>
      </c>
      <c r="AN6" t="s">
        <v>551</v>
      </c>
      <c r="AS6" t="s">
        <v>513</v>
      </c>
      <c r="AT6" t="s">
        <v>522</v>
      </c>
      <c r="AV6" t="s">
        <v>521</v>
      </c>
      <c r="AX6" t="s">
        <v>527</v>
      </c>
    </row>
    <row r="7" spans="7:50" x14ac:dyDescent="0.25">
      <c r="G7" t="s">
        <v>6</v>
      </c>
      <c r="H7">
        <v>29</v>
      </c>
      <c r="I7">
        <v>18</v>
      </c>
      <c r="J7">
        <v>25</v>
      </c>
      <c r="P7" t="s">
        <v>193</v>
      </c>
      <c r="U7" t="s">
        <v>639</v>
      </c>
      <c r="V7" t="s">
        <v>637</v>
      </c>
      <c r="X7" t="s">
        <v>641</v>
      </c>
      <c r="Z7" t="s">
        <v>526</v>
      </c>
      <c r="AB7" t="s">
        <v>200</v>
      </c>
      <c r="AL7" t="s">
        <v>491</v>
      </c>
      <c r="AN7" t="s">
        <v>552</v>
      </c>
      <c r="AS7" t="s">
        <v>514</v>
      </c>
      <c r="AT7" t="s">
        <v>523</v>
      </c>
      <c r="AX7" t="s">
        <v>528</v>
      </c>
    </row>
    <row r="8" spans="7:50" x14ac:dyDescent="0.25">
      <c r="G8" t="s">
        <v>7</v>
      </c>
      <c r="H8">
        <v>56</v>
      </c>
      <c r="I8">
        <v>30</v>
      </c>
      <c r="J8">
        <v>49</v>
      </c>
      <c r="P8" t="s">
        <v>194</v>
      </c>
      <c r="U8" t="s">
        <v>640</v>
      </c>
      <c r="V8" t="s">
        <v>524</v>
      </c>
      <c r="X8" t="s">
        <v>642</v>
      </c>
      <c r="Z8" t="s">
        <v>645</v>
      </c>
      <c r="AB8" t="s">
        <v>202</v>
      </c>
      <c r="AL8" t="s">
        <v>491</v>
      </c>
      <c r="AN8" t="s">
        <v>195</v>
      </c>
      <c r="AS8" t="s">
        <v>515</v>
      </c>
      <c r="AT8" t="s">
        <v>524</v>
      </c>
      <c r="AV8" t="s">
        <v>519</v>
      </c>
      <c r="AX8" t="s">
        <v>529</v>
      </c>
    </row>
    <row r="9" spans="7:50" x14ac:dyDescent="0.25">
      <c r="G9" t="s">
        <v>37</v>
      </c>
      <c r="P9" t="s">
        <v>195</v>
      </c>
      <c r="V9" t="s">
        <v>525</v>
      </c>
      <c r="X9" t="s">
        <v>411</v>
      </c>
      <c r="Z9" t="s">
        <v>529</v>
      </c>
      <c r="AB9" t="s">
        <v>203</v>
      </c>
      <c r="AL9" t="s">
        <v>492</v>
      </c>
      <c r="AN9" t="s">
        <v>196</v>
      </c>
      <c r="AS9" t="s">
        <v>516</v>
      </c>
      <c r="AT9" t="s">
        <v>525</v>
      </c>
      <c r="AV9" t="s">
        <v>518</v>
      </c>
      <c r="AX9" t="s">
        <v>530</v>
      </c>
    </row>
    <row r="10" spans="7:50" x14ac:dyDescent="0.25">
      <c r="G10" t="s">
        <v>38</v>
      </c>
      <c r="P10" t="s">
        <v>196</v>
      </c>
      <c r="Z10" t="s">
        <v>490</v>
      </c>
      <c r="AB10" t="s">
        <v>439</v>
      </c>
      <c r="AL10" t="s">
        <v>493</v>
      </c>
      <c r="AN10" t="s">
        <v>197</v>
      </c>
      <c r="AS10" t="s">
        <v>517</v>
      </c>
      <c r="AX10" t="s">
        <v>531</v>
      </c>
    </row>
    <row r="11" spans="7:50" x14ac:dyDescent="0.25">
      <c r="G11" t="s">
        <v>39</v>
      </c>
      <c r="P11" t="s">
        <v>197</v>
      </c>
      <c r="Z11" t="s">
        <v>646</v>
      </c>
      <c r="AB11" t="s">
        <v>206</v>
      </c>
      <c r="AL11" t="s">
        <v>494</v>
      </c>
      <c r="AN11" t="s">
        <v>553</v>
      </c>
      <c r="AS11" t="s">
        <v>520</v>
      </c>
      <c r="AX11" t="s">
        <v>532</v>
      </c>
    </row>
    <row r="12" spans="7:50" x14ac:dyDescent="0.25">
      <c r="G12" t="s">
        <v>33</v>
      </c>
      <c r="H12">
        <v>11</v>
      </c>
      <c r="I12">
        <v>3</v>
      </c>
      <c r="J12">
        <v>9</v>
      </c>
      <c r="P12" t="s">
        <v>199</v>
      </c>
      <c r="Z12" t="s">
        <v>647</v>
      </c>
      <c r="AB12" t="s">
        <v>112</v>
      </c>
      <c r="AL12" t="s">
        <v>495</v>
      </c>
      <c r="AN12" t="s">
        <v>199</v>
      </c>
      <c r="AX12" t="s">
        <v>533</v>
      </c>
    </row>
    <row r="13" spans="7:50" x14ac:dyDescent="0.25">
      <c r="G13" t="s">
        <v>27</v>
      </c>
      <c r="H13">
        <v>4</v>
      </c>
      <c r="I13">
        <v>2</v>
      </c>
      <c r="J13">
        <v>4</v>
      </c>
      <c r="P13" t="s">
        <v>200</v>
      </c>
      <c r="Z13" t="s">
        <v>491</v>
      </c>
      <c r="AB13" t="s">
        <v>208</v>
      </c>
      <c r="AL13" t="s">
        <v>496</v>
      </c>
      <c r="AN13" t="s">
        <v>200</v>
      </c>
      <c r="AX13" t="s">
        <v>491</v>
      </c>
    </row>
    <row r="14" spans="7:50" x14ac:dyDescent="0.25">
      <c r="G14" t="s">
        <v>15</v>
      </c>
      <c r="H14">
        <f>H8-H12-H13</f>
        <v>41</v>
      </c>
      <c r="I14">
        <f>I8-I12-I13</f>
        <v>25</v>
      </c>
      <c r="J14">
        <f>J8-J12-J13</f>
        <v>36</v>
      </c>
      <c r="P14" t="s">
        <v>201</v>
      </c>
      <c r="Z14" t="s">
        <v>491</v>
      </c>
      <c r="AB14" t="s">
        <v>440</v>
      </c>
      <c r="AL14" t="s">
        <v>422</v>
      </c>
      <c r="AN14" t="s">
        <v>201</v>
      </c>
      <c r="AX14" t="s">
        <v>491</v>
      </c>
    </row>
    <row r="15" spans="7:50" x14ac:dyDescent="0.25">
      <c r="P15" t="s">
        <v>202</v>
      </c>
      <c r="X15" t="s">
        <v>519</v>
      </c>
      <c r="Z15" t="s">
        <v>648</v>
      </c>
      <c r="AB15" t="s">
        <v>215</v>
      </c>
      <c r="AL15" t="s">
        <v>425</v>
      </c>
      <c r="AN15" t="s">
        <v>554</v>
      </c>
      <c r="AX15" t="s">
        <v>492</v>
      </c>
    </row>
    <row r="16" spans="7:50" x14ac:dyDescent="0.25">
      <c r="P16" t="s">
        <v>203</v>
      </c>
      <c r="X16" t="s">
        <v>643</v>
      </c>
      <c r="Z16" t="s">
        <v>649</v>
      </c>
      <c r="AB16" t="s">
        <v>216</v>
      </c>
      <c r="AL16" t="s">
        <v>497</v>
      </c>
      <c r="AN16" t="s">
        <v>555</v>
      </c>
      <c r="AX16" t="s">
        <v>534</v>
      </c>
    </row>
    <row r="17" spans="1:50" x14ac:dyDescent="0.25">
      <c r="P17" t="s">
        <v>204</v>
      </c>
      <c r="X17" t="s">
        <v>412</v>
      </c>
      <c r="Z17" t="s">
        <v>534</v>
      </c>
      <c r="AB17" t="s">
        <v>217</v>
      </c>
      <c r="AL17" t="s">
        <v>498</v>
      </c>
      <c r="AN17" t="s">
        <v>203</v>
      </c>
      <c r="AX17" t="s">
        <v>535</v>
      </c>
    </row>
    <row r="18" spans="1:50" x14ac:dyDescent="0.25">
      <c r="B18" s="13"/>
      <c r="C18" s="12"/>
      <c r="D18" s="12"/>
      <c r="E18" s="12"/>
      <c r="H18" s="12" t="str">
        <f>H3</f>
        <v>hie</v>
      </c>
      <c r="I18" s="12" t="str">
        <f>I3</f>
        <v>f-a</v>
      </c>
      <c r="J18" s="12" t="str">
        <f>J3</f>
        <v>ona</v>
      </c>
      <c r="P18" t="s">
        <v>205</v>
      </c>
      <c r="Z18" t="s">
        <v>535</v>
      </c>
      <c r="AB18" t="s">
        <v>441</v>
      </c>
      <c r="AL18" t="s">
        <v>426</v>
      </c>
      <c r="AN18" t="s">
        <v>204</v>
      </c>
      <c r="AX18" t="s">
        <v>493</v>
      </c>
    </row>
    <row r="19" spans="1:50" x14ac:dyDescent="0.25">
      <c r="A19" s="1"/>
      <c r="B19" s="13"/>
      <c r="C19" s="12"/>
      <c r="D19" s="12"/>
      <c r="E19" s="12"/>
      <c r="F19" s="1"/>
      <c r="G19" t="s">
        <v>16</v>
      </c>
      <c r="H19" s="1">
        <f>100*((H5-H9)/H4)</f>
        <v>53.023255813953483</v>
      </c>
      <c r="I19" s="1">
        <f>100*((I5-I9)/I4)</f>
        <v>53.781512605042018</v>
      </c>
      <c r="J19" s="1">
        <f>100*((J5-J9)/J4)</f>
        <v>51.724137931034484</v>
      </c>
      <c r="K19" s="1"/>
      <c r="L19" s="1"/>
      <c r="M19" s="1"/>
      <c r="N19" s="1"/>
      <c r="O19" s="1"/>
      <c r="P19" s="1" t="s">
        <v>206</v>
      </c>
      <c r="Z19" t="s">
        <v>493</v>
      </c>
      <c r="AB19" t="s">
        <v>221</v>
      </c>
      <c r="AL19" t="s">
        <v>427</v>
      </c>
      <c r="AN19" t="s">
        <v>556</v>
      </c>
      <c r="AX19" t="s">
        <v>536</v>
      </c>
    </row>
    <row r="20" spans="1:50" x14ac:dyDescent="0.25">
      <c r="A20" s="1"/>
      <c r="B20" s="14"/>
      <c r="C20" s="11"/>
      <c r="D20" s="11"/>
      <c r="E20" s="11"/>
      <c r="F20" s="1"/>
      <c r="G20" t="s">
        <v>17</v>
      </c>
      <c r="H20" s="1">
        <f>100*((H6-H10)/H4)</f>
        <v>7.441860465116279</v>
      </c>
      <c r="I20" s="1">
        <f>100*((I6-I10)/I4)</f>
        <v>5.8823529411764701</v>
      </c>
      <c r="J20" s="1">
        <f>100*((J6-J10)/J4)</f>
        <v>5.7471264367816088</v>
      </c>
      <c r="K20" s="1"/>
      <c r="L20" s="1"/>
      <c r="M20" s="1"/>
      <c r="N20" s="1"/>
      <c r="O20" s="1"/>
      <c r="P20" s="1" t="s">
        <v>207</v>
      </c>
      <c r="Z20" t="s">
        <v>494</v>
      </c>
      <c r="AB20" t="s">
        <v>226</v>
      </c>
      <c r="AL20" t="s">
        <v>499</v>
      </c>
      <c r="AN20" t="s">
        <v>557</v>
      </c>
      <c r="AX20" t="s">
        <v>537</v>
      </c>
    </row>
    <row r="21" spans="1:50" x14ac:dyDescent="0.25">
      <c r="A21" s="1"/>
      <c r="B21" s="14"/>
      <c r="C21" s="12"/>
      <c r="D21" s="12"/>
      <c r="E21" s="11"/>
      <c r="F21" s="1"/>
      <c r="G21" t="s">
        <v>18</v>
      </c>
      <c r="H21" s="1">
        <f>100*((H7-H11)/H4)</f>
        <v>13.488372093023257</v>
      </c>
      <c r="I21" s="1">
        <f>100*((I7-I11)/I4)</f>
        <v>15.126050420168067</v>
      </c>
      <c r="J21" s="1">
        <f>100*((J7-J11)/J4)</f>
        <v>14.367816091954023</v>
      </c>
      <c r="K21" s="1"/>
      <c r="L21" s="1"/>
      <c r="M21" s="1"/>
      <c r="N21" s="1"/>
      <c r="O21" s="1"/>
      <c r="P21" s="1" t="s">
        <v>112</v>
      </c>
      <c r="Z21" t="s">
        <v>650</v>
      </c>
      <c r="AB21" t="s">
        <v>442</v>
      </c>
      <c r="AL21" t="s">
        <v>428</v>
      </c>
      <c r="AN21" t="s">
        <v>558</v>
      </c>
      <c r="AX21" t="s">
        <v>538</v>
      </c>
    </row>
    <row r="22" spans="1:50" x14ac:dyDescent="0.25">
      <c r="A22" s="1"/>
      <c r="B22" s="13"/>
      <c r="C22" s="11"/>
      <c r="D22" s="11"/>
      <c r="E22" s="12"/>
      <c r="F22" s="1"/>
      <c r="G22" t="s">
        <v>20</v>
      </c>
      <c r="H22" s="1">
        <f>100*(H14/H4)</f>
        <v>19.069767441860467</v>
      </c>
      <c r="I22" s="1">
        <f>100*(I14/I4)</f>
        <v>21.008403361344538</v>
      </c>
      <c r="J22" s="1">
        <f>100*(J14/J4)</f>
        <v>20.689655172413794</v>
      </c>
      <c r="K22" s="1"/>
      <c r="L22" s="1"/>
      <c r="M22" s="1"/>
      <c r="N22" s="1"/>
      <c r="O22" s="1"/>
      <c r="P22" s="1" t="s">
        <v>208</v>
      </c>
      <c r="Z22" t="s">
        <v>651</v>
      </c>
      <c r="AB22" t="s">
        <v>227</v>
      </c>
      <c r="AL22" t="s">
        <v>429</v>
      </c>
      <c r="AN22" t="s">
        <v>439</v>
      </c>
      <c r="AX22" t="s">
        <v>494</v>
      </c>
    </row>
    <row r="23" spans="1:50" x14ac:dyDescent="0.25">
      <c r="B23" s="13"/>
      <c r="C23" s="11"/>
      <c r="D23" s="11"/>
      <c r="E23" s="12"/>
      <c r="F23" s="1"/>
      <c r="G23" t="s">
        <v>19</v>
      </c>
      <c r="H23" s="1">
        <f>100*((H9+H10+H11+H12)/H4)</f>
        <v>5.1162790697674421</v>
      </c>
      <c r="I23" s="1">
        <f>100*((I9+I10+I11+I12)/I4)</f>
        <v>2.5210084033613445</v>
      </c>
      <c r="J23" s="1">
        <f>100*((J9+J10+J11+J12)/J4)</f>
        <v>5.1724137931034484</v>
      </c>
      <c r="K23" s="1"/>
      <c r="L23" s="1"/>
      <c r="M23" s="1"/>
      <c r="N23" s="1"/>
      <c r="O23" s="1"/>
      <c r="P23" s="1" t="s">
        <v>209</v>
      </c>
      <c r="Z23" t="s">
        <v>418</v>
      </c>
      <c r="AB23" t="s">
        <v>228</v>
      </c>
      <c r="AL23" t="s">
        <v>434</v>
      </c>
      <c r="AN23" t="s">
        <v>559</v>
      </c>
      <c r="AX23" t="s">
        <v>539</v>
      </c>
    </row>
    <row r="24" spans="1:50" x14ac:dyDescent="0.25">
      <c r="B24" s="13"/>
      <c r="C24" s="11"/>
      <c r="D24" s="11"/>
      <c r="E24" s="12"/>
      <c r="F24" s="1"/>
      <c r="G24" t="s">
        <v>26</v>
      </c>
      <c r="H24" s="1">
        <f>(H13/H4)*100</f>
        <v>1.8604651162790697</v>
      </c>
      <c r="I24" s="1">
        <f>(I13/I4)*100</f>
        <v>1.680672268907563</v>
      </c>
      <c r="J24" s="1">
        <f>(J13/J4)*100</f>
        <v>2.2988505747126435</v>
      </c>
      <c r="K24" s="1"/>
      <c r="L24" s="1"/>
      <c r="M24" s="1"/>
      <c r="N24" s="1"/>
      <c r="O24" s="1"/>
      <c r="P24" s="1" t="s">
        <v>210</v>
      </c>
      <c r="Z24" t="s">
        <v>419</v>
      </c>
      <c r="AB24" t="s">
        <v>229</v>
      </c>
      <c r="AL24" t="s">
        <v>500</v>
      </c>
      <c r="AN24" t="s">
        <v>206</v>
      </c>
      <c r="AX24" t="s">
        <v>540</v>
      </c>
    </row>
    <row r="25" spans="1:50" x14ac:dyDescent="0.25">
      <c r="G25" t="s">
        <v>8</v>
      </c>
      <c r="H25">
        <f>H4</f>
        <v>215</v>
      </c>
      <c r="I25">
        <f>I4</f>
        <v>119</v>
      </c>
      <c r="J25">
        <f>J4</f>
        <v>174</v>
      </c>
      <c r="P25" t="s">
        <v>211</v>
      </c>
      <c r="Z25" t="s">
        <v>420</v>
      </c>
      <c r="AB25" t="s">
        <v>230</v>
      </c>
      <c r="AL25" t="s">
        <v>501</v>
      </c>
      <c r="AN25" t="s">
        <v>560</v>
      </c>
      <c r="AX25" t="s">
        <v>541</v>
      </c>
    </row>
    <row r="26" spans="1:50" x14ac:dyDescent="0.25">
      <c r="B26" s="14"/>
      <c r="C26" s="11"/>
      <c r="D26" s="11"/>
      <c r="E26" s="11"/>
      <c r="P26" t="s">
        <v>212</v>
      </c>
      <c r="Z26" t="s">
        <v>421</v>
      </c>
      <c r="AB26" t="s">
        <v>233</v>
      </c>
      <c r="AL26" t="s">
        <v>502</v>
      </c>
      <c r="AN26" t="s">
        <v>112</v>
      </c>
      <c r="AX26" t="s">
        <v>542</v>
      </c>
    </row>
    <row r="27" spans="1:50" x14ac:dyDescent="0.25">
      <c r="B27" s="14"/>
      <c r="C27" s="12"/>
      <c r="D27" s="12"/>
      <c r="E27" s="12"/>
      <c r="H27" t="s">
        <v>619</v>
      </c>
      <c r="I27" t="s">
        <v>620</v>
      </c>
      <c r="J27" t="s">
        <v>621</v>
      </c>
      <c r="P27" t="s">
        <v>213</v>
      </c>
      <c r="Z27" t="s">
        <v>422</v>
      </c>
      <c r="AB27" t="s">
        <v>237</v>
      </c>
      <c r="AL27" t="s">
        <v>503</v>
      </c>
      <c r="AN27" t="s">
        <v>208</v>
      </c>
      <c r="AX27" t="s">
        <v>418</v>
      </c>
    </row>
    <row r="28" spans="1:50" x14ac:dyDescent="0.25">
      <c r="B28" s="14"/>
      <c r="C28" s="12"/>
      <c r="D28" s="12"/>
      <c r="E28" s="12"/>
      <c r="G28" t="s">
        <v>622</v>
      </c>
      <c r="H28">
        <f>H4/22</f>
        <v>9.7727272727272734</v>
      </c>
      <c r="I28">
        <f>I4/7</f>
        <v>17</v>
      </c>
      <c r="J28">
        <f>J4/9</f>
        <v>19.333333333333332</v>
      </c>
      <c r="P28" t="s">
        <v>80</v>
      </c>
      <c r="Z28" t="s">
        <v>423</v>
      </c>
      <c r="AB28" t="s">
        <v>443</v>
      </c>
      <c r="AL28" t="s">
        <v>504</v>
      </c>
      <c r="AN28" t="s">
        <v>440</v>
      </c>
      <c r="AX28" t="s">
        <v>424</v>
      </c>
    </row>
    <row r="29" spans="1:50" x14ac:dyDescent="0.25">
      <c r="B29" s="14"/>
      <c r="C29" s="12"/>
      <c r="D29" s="12"/>
      <c r="E29" s="12"/>
      <c r="P29" t="s">
        <v>214</v>
      </c>
      <c r="Z29" t="s">
        <v>424</v>
      </c>
      <c r="AB29" t="s">
        <v>241</v>
      </c>
      <c r="AN29" t="s">
        <v>213</v>
      </c>
      <c r="AX29" t="s">
        <v>543</v>
      </c>
    </row>
    <row r="30" spans="1:50" x14ac:dyDescent="0.25">
      <c r="A30" s="14"/>
      <c r="B30" s="11"/>
      <c r="C30" s="11"/>
      <c r="D30" s="11"/>
      <c r="P30" t="s">
        <v>215</v>
      </c>
      <c r="Z30" t="s">
        <v>425</v>
      </c>
      <c r="AB30" t="s">
        <v>444</v>
      </c>
      <c r="AN30" t="s">
        <v>80</v>
      </c>
      <c r="AX30" t="s">
        <v>544</v>
      </c>
    </row>
    <row r="31" spans="1:50" x14ac:dyDescent="0.25">
      <c r="A31" s="14"/>
      <c r="B31" s="11"/>
      <c r="C31" s="11"/>
      <c r="D31" s="11"/>
      <c r="P31" t="s">
        <v>216</v>
      </c>
      <c r="Z31" t="s">
        <v>426</v>
      </c>
      <c r="AB31" t="s">
        <v>248</v>
      </c>
      <c r="AN31" t="s">
        <v>215</v>
      </c>
      <c r="AX31" t="s">
        <v>427</v>
      </c>
    </row>
    <row r="32" spans="1:50" x14ac:dyDescent="0.25">
      <c r="A32" s="14"/>
      <c r="B32" s="11"/>
      <c r="C32" s="11"/>
      <c r="D32" s="11"/>
      <c r="P32" t="s">
        <v>217</v>
      </c>
      <c r="Z32" t="s">
        <v>427</v>
      </c>
      <c r="AB32" t="s">
        <v>250</v>
      </c>
      <c r="AN32" t="s">
        <v>216</v>
      </c>
      <c r="AX32" t="s">
        <v>428</v>
      </c>
    </row>
    <row r="33" spans="1:50" x14ac:dyDescent="0.25">
      <c r="A33" s="14"/>
      <c r="B33" s="11"/>
      <c r="C33" s="11"/>
      <c r="D33" s="11"/>
      <c r="P33" t="s">
        <v>218</v>
      </c>
      <c r="Z33" t="s">
        <v>428</v>
      </c>
      <c r="AB33" t="s">
        <v>250</v>
      </c>
      <c r="AN33" t="s">
        <v>217</v>
      </c>
      <c r="AX33" t="s">
        <v>429</v>
      </c>
    </row>
    <row r="34" spans="1:50" x14ac:dyDescent="0.25">
      <c r="A34" s="14"/>
      <c r="B34" s="11"/>
      <c r="C34" s="11"/>
      <c r="D34" s="11"/>
      <c r="P34" t="s">
        <v>219</v>
      </c>
      <c r="Z34" t="s">
        <v>308</v>
      </c>
      <c r="AB34" t="s">
        <v>252</v>
      </c>
      <c r="AN34" t="s">
        <v>561</v>
      </c>
      <c r="AX34" t="s">
        <v>430</v>
      </c>
    </row>
    <row r="35" spans="1:50" x14ac:dyDescent="0.25">
      <c r="A35" s="14"/>
      <c r="B35" s="11"/>
      <c r="C35" s="11"/>
      <c r="D35" s="11"/>
      <c r="P35" t="s">
        <v>220</v>
      </c>
      <c r="Z35" t="s">
        <v>429</v>
      </c>
      <c r="AB35" t="s">
        <v>253</v>
      </c>
      <c r="AN35" t="s">
        <v>562</v>
      </c>
      <c r="AX35" t="s">
        <v>545</v>
      </c>
    </row>
    <row r="36" spans="1:50" x14ac:dyDescent="0.25">
      <c r="A36" s="14"/>
      <c r="B36" s="11"/>
      <c r="C36" s="11"/>
      <c r="D36" s="11"/>
      <c r="P36" t="s">
        <v>221</v>
      </c>
      <c r="Z36" t="s">
        <v>430</v>
      </c>
      <c r="AB36" t="s">
        <v>445</v>
      </c>
      <c r="AN36" t="s">
        <v>221</v>
      </c>
      <c r="AX36" t="s">
        <v>434</v>
      </c>
    </row>
    <row r="37" spans="1:50" x14ac:dyDescent="0.25">
      <c r="P37" t="s">
        <v>222</v>
      </c>
      <c r="Z37" t="s">
        <v>431</v>
      </c>
      <c r="AB37" t="s">
        <v>446</v>
      </c>
      <c r="AN37" t="s">
        <v>563</v>
      </c>
      <c r="AX37" t="s">
        <v>546</v>
      </c>
    </row>
    <row r="38" spans="1:50" x14ac:dyDescent="0.25">
      <c r="P38" t="s">
        <v>223</v>
      </c>
      <c r="Z38" t="s">
        <v>652</v>
      </c>
      <c r="AB38" t="s">
        <v>258</v>
      </c>
      <c r="AN38" t="s">
        <v>564</v>
      </c>
      <c r="AX38" t="s">
        <v>547</v>
      </c>
    </row>
    <row r="39" spans="1:50" x14ac:dyDescent="0.25">
      <c r="P39" t="s">
        <v>224</v>
      </c>
      <c r="Z39" t="s">
        <v>432</v>
      </c>
      <c r="AB39" t="s">
        <v>259</v>
      </c>
      <c r="AN39" t="s">
        <v>224</v>
      </c>
      <c r="AX39" t="s">
        <v>548</v>
      </c>
    </row>
    <row r="40" spans="1:50" x14ac:dyDescent="0.25">
      <c r="P40" t="s">
        <v>225</v>
      </c>
      <c r="Z40" t="s">
        <v>433</v>
      </c>
      <c r="AB40" t="s">
        <v>260</v>
      </c>
      <c r="AN40" t="s">
        <v>226</v>
      </c>
      <c r="AX40" t="s">
        <v>549</v>
      </c>
    </row>
    <row r="41" spans="1:50" x14ac:dyDescent="0.25">
      <c r="A41" s="14"/>
      <c r="P41" t="s">
        <v>226</v>
      </c>
      <c r="Z41" t="s">
        <v>434</v>
      </c>
      <c r="AB41" t="s">
        <v>262</v>
      </c>
      <c r="AN41" t="s">
        <v>227</v>
      </c>
    </row>
    <row r="42" spans="1:50" x14ac:dyDescent="0.25">
      <c r="A42" s="14"/>
      <c r="P42" t="s">
        <v>227</v>
      </c>
      <c r="Z42" t="s">
        <v>435</v>
      </c>
      <c r="AB42" t="s">
        <v>266</v>
      </c>
      <c r="AN42" t="s">
        <v>228</v>
      </c>
    </row>
    <row r="43" spans="1:50" x14ac:dyDescent="0.25">
      <c r="P43" t="s">
        <v>228</v>
      </c>
      <c r="Z43" t="s">
        <v>436</v>
      </c>
      <c r="AB43" t="s">
        <v>267</v>
      </c>
      <c r="AN43" t="s">
        <v>565</v>
      </c>
    </row>
    <row r="44" spans="1:50" x14ac:dyDescent="0.25">
      <c r="P44" t="s">
        <v>229</v>
      </c>
      <c r="Z44" t="s">
        <v>437</v>
      </c>
      <c r="AB44" t="s">
        <v>268</v>
      </c>
      <c r="AN44" t="s">
        <v>566</v>
      </c>
    </row>
    <row r="45" spans="1:50" x14ac:dyDescent="0.25">
      <c r="P45" t="s">
        <v>230</v>
      </c>
      <c r="Z45" t="s">
        <v>504</v>
      </c>
      <c r="AB45" t="s">
        <v>269</v>
      </c>
      <c r="AN45" t="s">
        <v>230</v>
      </c>
    </row>
    <row r="46" spans="1:50" x14ac:dyDescent="0.25">
      <c r="P46" t="s">
        <v>231</v>
      </c>
      <c r="AB46" t="s">
        <v>447</v>
      </c>
      <c r="AN46" t="s">
        <v>567</v>
      </c>
    </row>
    <row r="47" spans="1:50" x14ac:dyDescent="0.25">
      <c r="P47" t="s">
        <v>232</v>
      </c>
      <c r="AB47" t="s">
        <v>271</v>
      </c>
      <c r="AN47" t="s">
        <v>233</v>
      </c>
    </row>
    <row r="48" spans="1:50" x14ac:dyDescent="0.25">
      <c r="P48" t="s">
        <v>233</v>
      </c>
      <c r="AB48" t="s">
        <v>448</v>
      </c>
      <c r="AN48" t="s">
        <v>235</v>
      </c>
    </row>
    <row r="49" spans="16:40" x14ac:dyDescent="0.25">
      <c r="P49" t="s">
        <v>234</v>
      </c>
      <c r="AB49" t="s">
        <v>276</v>
      </c>
      <c r="AN49" t="s">
        <v>568</v>
      </c>
    </row>
    <row r="50" spans="16:40" x14ac:dyDescent="0.25">
      <c r="P50" t="s">
        <v>235</v>
      </c>
      <c r="AB50" t="s">
        <v>449</v>
      </c>
      <c r="AN50" t="s">
        <v>569</v>
      </c>
    </row>
    <row r="51" spans="16:40" x14ac:dyDescent="0.25">
      <c r="P51" t="s">
        <v>236</v>
      </c>
      <c r="AB51" t="s">
        <v>279</v>
      </c>
      <c r="AN51" t="s">
        <v>237</v>
      </c>
    </row>
    <row r="52" spans="16:40" x14ac:dyDescent="0.25">
      <c r="P52" t="s">
        <v>237</v>
      </c>
      <c r="AB52" t="s">
        <v>450</v>
      </c>
      <c r="AN52" t="s">
        <v>570</v>
      </c>
    </row>
    <row r="53" spans="16:40" x14ac:dyDescent="0.25">
      <c r="P53" t="s">
        <v>238</v>
      </c>
      <c r="AB53" t="s">
        <v>451</v>
      </c>
      <c r="AN53" t="s">
        <v>571</v>
      </c>
    </row>
    <row r="54" spans="16:40" x14ac:dyDescent="0.25">
      <c r="P54" t="s">
        <v>239</v>
      </c>
      <c r="AB54" t="s">
        <v>284</v>
      </c>
      <c r="AN54" t="s">
        <v>572</v>
      </c>
    </row>
    <row r="55" spans="16:40" x14ac:dyDescent="0.25">
      <c r="P55" t="s">
        <v>240</v>
      </c>
      <c r="AB55" t="s">
        <v>479</v>
      </c>
      <c r="AN55" t="s">
        <v>240</v>
      </c>
    </row>
    <row r="56" spans="16:40" x14ac:dyDescent="0.25">
      <c r="P56" t="s">
        <v>241</v>
      </c>
      <c r="AB56" t="s">
        <v>286</v>
      </c>
      <c r="AN56" t="s">
        <v>573</v>
      </c>
    </row>
    <row r="57" spans="16:40" x14ac:dyDescent="0.25">
      <c r="P57" t="s">
        <v>623</v>
      </c>
      <c r="AB57" t="s">
        <v>452</v>
      </c>
      <c r="AN57" t="s">
        <v>241</v>
      </c>
    </row>
    <row r="58" spans="16:40" x14ac:dyDescent="0.25">
      <c r="P58" t="s">
        <v>243</v>
      </c>
      <c r="AB58" t="s">
        <v>287</v>
      </c>
      <c r="AN58" t="s">
        <v>574</v>
      </c>
    </row>
    <row r="59" spans="16:40" x14ac:dyDescent="0.25">
      <c r="P59" t="s">
        <v>244</v>
      </c>
      <c r="AB59" t="s">
        <v>288</v>
      </c>
      <c r="AN59" t="s">
        <v>243</v>
      </c>
    </row>
    <row r="60" spans="16:40" x14ac:dyDescent="0.25">
      <c r="P60" t="s">
        <v>245</v>
      </c>
      <c r="AB60" t="s">
        <v>453</v>
      </c>
      <c r="AN60" t="s">
        <v>244</v>
      </c>
    </row>
    <row r="61" spans="16:40" x14ac:dyDescent="0.25">
      <c r="P61" t="s">
        <v>576</v>
      </c>
      <c r="AB61" t="s">
        <v>293</v>
      </c>
      <c r="AN61" t="s">
        <v>575</v>
      </c>
    </row>
    <row r="62" spans="16:40" x14ac:dyDescent="0.25">
      <c r="P62" t="s">
        <v>246</v>
      </c>
      <c r="AB62" t="s">
        <v>454</v>
      </c>
      <c r="AN62" t="s">
        <v>576</v>
      </c>
    </row>
    <row r="63" spans="16:40" x14ac:dyDescent="0.25">
      <c r="P63" t="s">
        <v>247</v>
      </c>
      <c r="AB63" t="s">
        <v>299</v>
      </c>
      <c r="AN63" t="s">
        <v>246</v>
      </c>
    </row>
    <row r="64" spans="16:40" x14ac:dyDescent="0.25">
      <c r="P64" t="s">
        <v>248</v>
      </c>
      <c r="AB64" t="s">
        <v>455</v>
      </c>
      <c r="AN64" t="s">
        <v>577</v>
      </c>
    </row>
    <row r="65" spans="16:40" x14ac:dyDescent="0.25">
      <c r="P65" t="s">
        <v>249</v>
      </c>
      <c r="AB65" t="s">
        <v>456</v>
      </c>
      <c r="AN65" t="s">
        <v>250</v>
      </c>
    </row>
    <row r="66" spans="16:40" x14ac:dyDescent="0.25">
      <c r="P66" t="s">
        <v>250</v>
      </c>
      <c r="AB66" t="s">
        <v>303</v>
      </c>
      <c r="AN66" t="s">
        <v>578</v>
      </c>
    </row>
    <row r="67" spans="16:40" x14ac:dyDescent="0.25">
      <c r="P67" t="s">
        <v>250</v>
      </c>
      <c r="AB67" t="s">
        <v>304</v>
      </c>
      <c r="AN67" t="s">
        <v>251</v>
      </c>
    </row>
    <row r="68" spans="16:40" x14ac:dyDescent="0.25">
      <c r="P68" t="s">
        <v>251</v>
      </c>
      <c r="AB68" t="s">
        <v>480</v>
      </c>
      <c r="AN68" t="s">
        <v>253</v>
      </c>
    </row>
    <row r="69" spans="16:40" x14ac:dyDescent="0.25">
      <c r="P69" t="s">
        <v>252</v>
      </c>
      <c r="AB69" t="s">
        <v>307</v>
      </c>
      <c r="AN69" t="s">
        <v>254</v>
      </c>
    </row>
    <row r="70" spans="16:40" x14ac:dyDescent="0.25">
      <c r="P70" t="s">
        <v>253</v>
      </c>
      <c r="AB70" t="s">
        <v>309</v>
      </c>
      <c r="AN70" t="s">
        <v>255</v>
      </c>
    </row>
    <row r="71" spans="16:40" x14ac:dyDescent="0.25">
      <c r="P71" t="s">
        <v>254</v>
      </c>
      <c r="AB71" t="s">
        <v>312</v>
      </c>
      <c r="AN71" t="s">
        <v>256</v>
      </c>
    </row>
    <row r="72" spans="16:40" x14ac:dyDescent="0.25">
      <c r="P72" t="s">
        <v>255</v>
      </c>
      <c r="AB72" t="s">
        <v>92</v>
      </c>
      <c r="AN72" t="s">
        <v>257</v>
      </c>
    </row>
    <row r="73" spans="16:40" x14ac:dyDescent="0.25">
      <c r="P73" t="s">
        <v>256</v>
      </c>
      <c r="AB73" t="s">
        <v>316</v>
      </c>
      <c r="AN73" t="s">
        <v>446</v>
      </c>
    </row>
    <row r="74" spans="16:40" x14ac:dyDescent="0.25">
      <c r="P74" t="s">
        <v>257</v>
      </c>
      <c r="AB74" t="s">
        <v>457</v>
      </c>
      <c r="AN74" t="s">
        <v>258</v>
      </c>
    </row>
    <row r="75" spans="16:40" x14ac:dyDescent="0.25">
      <c r="P75" t="s">
        <v>258</v>
      </c>
      <c r="AB75" t="s">
        <v>322</v>
      </c>
      <c r="AN75" t="s">
        <v>259</v>
      </c>
    </row>
    <row r="76" spans="16:40" x14ac:dyDescent="0.25">
      <c r="P76" t="s">
        <v>259</v>
      </c>
      <c r="AB76" t="s">
        <v>323</v>
      </c>
      <c r="AN76" t="s">
        <v>260</v>
      </c>
    </row>
    <row r="77" spans="16:40" x14ac:dyDescent="0.25">
      <c r="P77" t="s">
        <v>260</v>
      </c>
      <c r="AB77" t="s">
        <v>324</v>
      </c>
      <c r="AN77" t="s">
        <v>261</v>
      </c>
    </row>
    <row r="78" spans="16:40" x14ac:dyDescent="0.25">
      <c r="P78" t="s">
        <v>261</v>
      </c>
      <c r="AB78" t="s">
        <v>325</v>
      </c>
      <c r="AN78" t="s">
        <v>262</v>
      </c>
    </row>
    <row r="79" spans="16:40" x14ac:dyDescent="0.25">
      <c r="P79" t="s">
        <v>262</v>
      </c>
      <c r="AB79" t="s">
        <v>328</v>
      </c>
      <c r="AN79" t="s">
        <v>265</v>
      </c>
    </row>
    <row r="80" spans="16:40" x14ac:dyDescent="0.25">
      <c r="P80" t="s">
        <v>263</v>
      </c>
      <c r="AB80" t="s">
        <v>329</v>
      </c>
      <c r="AN80" t="s">
        <v>266</v>
      </c>
    </row>
    <row r="81" spans="16:40" x14ac:dyDescent="0.25">
      <c r="P81" t="s">
        <v>264</v>
      </c>
      <c r="AB81" t="s">
        <v>331</v>
      </c>
      <c r="AN81" t="s">
        <v>268</v>
      </c>
    </row>
    <row r="82" spans="16:40" x14ac:dyDescent="0.25">
      <c r="P82" t="s">
        <v>265</v>
      </c>
      <c r="AB82" t="s">
        <v>458</v>
      </c>
      <c r="AN82" t="s">
        <v>579</v>
      </c>
    </row>
    <row r="83" spans="16:40" x14ac:dyDescent="0.25">
      <c r="P83" t="s">
        <v>266</v>
      </c>
      <c r="AB83" t="s">
        <v>459</v>
      </c>
    </row>
    <row r="84" spans="16:40" x14ac:dyDescent="0.25">
      <c r="P84" t="s">
        <v>267</v>
      </c>
      <c r="AB84" t="s">
        <v>339</v>
      </c>
      <c r="AN84" t="s">
        <v>269</v>
      </c>
    </row>
    <row r="85" spans="16:40" x14ac:dyDescent="0.25">
      <c r="P85" t="s">
        <v>268</v>
      </c>
      <c r="AB85" t="s">
        <v>340</v>
      </c>
      <c r="AN85" t="s">
        <v>580</v>
      </c>
    </row>
    <row r="86" spans="16:40" x14ac:dyDescent="0.25">
      <c r="P86" t="s">
        <v>269</v>
      </c>
      <c r="AB86" t="s">
        <v>341</v>
      </c>
      <c r="AN86" t="s">
        <v>270</v>
      </c>
    </row>
    <row r="87" spans="16:40" x14ac:dyDescent="0.25">
      <c r="P87" t="s">
        <v>624</v>
      </c>
      <c r="AB87" t="s">
        <v>342</v>
      </c>
      <c r="AN87" t="s">
        <v>581</v>
      </c>
    </row>
    <row r="88" spans="16:40" x14ac:dyDescent="0.25">
      <c r="P88" t="s">
        <v>270</v>
      </c>
      <c r="AB88" t="s">
        <v>460</v>
      </c>
      <c r="AN88" t="s">
        <v>271</v>
      </c>
    </row>
    <row r="89" spans="16:40" x14ac:dyDescent="0.25">
      <c r="P89" t="s">
        <v>271</v>
      </c>
      <c r="AB89" t="s">
        <v>461</v>
      </c>
      <c r="AN89" t="s">
        <v>582</v>
      </c>
    </row>
    <row r="90" spans="16:40" x14ac:dyDescent="0.25">
      <c r="P90" t="s">
        <v>625</v>
      </c>
      <c r="AB90" t="s">
        <v>345</v>
      </c>
      <c r="AN90" t="s">
        <v>583</v>
      </c>
    </row>
    <row r="91" spans="16:40" x14ac:dyDescent="0.25">
      <c r="P91" t="s">
        <v>273</v>
      </c>
      <c r="AB91" t="s">
        <v>345</v>
      </c>
      <c r="AN91" t="s">
        <v>584</v>
      </c>
    </row>
    <row r="92" spans="16:40" x14ac:dyDescent="0.25">
      <c r="P92" t="s">
        <v>274</v>
      </c>
      <c r="AB92" t="s">
        <v>462</v>
      </c>
      <c r="AN92" t="s">
        <v>275</v>
      </c>
    </row>
    <row r="93" spans="16:40" x14ac:dyDescent="0.25">
      <c r="P93" t="s">
        <v>275</v>
      </c>
      <c r="AB93" t="s">
        <v>349</v>
      </c>
      <c r="AN93" t="s">
        <v>278</v>
      </c>
    </row>
    <row r="94" spans="16:40" x14ac:dyDescent="0.25">
      <c r="P94" t="s">
        <v>276</v>
      </c>
      <c r="AB94" t="s">
        <v>463</v>
      </c>
    </row>
    <row r="95" spans="16:40" x14ac:dyDescent="0.25">
      <c r="P95" t="s">
        <v>277</v>
      </c>
      <c r="AB95" t="s">
        <v>350</v>
      </c>
      <c r="AN95" t="s">
        <v>449</v>
      </c>
    </row>
    <row r="96" spans="16:40" x14ac:dyDescent="0.25">
      <c r="P96" t="s">
        <v>278</v>
      </c>
      <c r="AB96" t="s">
        <v>352</v>
      </c>
      <c r="AN96" t="s">
        <v>585</v>
      </c>
    </row>
    <row r="97" spans="16:40" x14ac:dyDescent="0.25">
      <c r="P97" t="s">
        <v>279</v>
      </c>
      <c r="AB97" t="s">
        <v>481</v>
      </c>
      <c r="AN97" t="s">
        <v>279</v>
      </c>
    </row>
    <row r="98" spans="16:40" x14ac:dyDescent="0.25">
      <c r="P98" t="s">
        <v>280</v>
      </c>
      <c r="AB98" t="s">
        <v>464</v>
      </c>
      <c r="AN98" t="s">
        <v>280</v>
      </c>
    </row>
    <row r="99" spans="16:40" x14ac:dyDescent="0.25">
      <c r="P99" t="s">
        <v>281</v>
      </c>
      <c r="AB99" t="s">
        <v>53</v>
      </c>
      <c r="AN99" t="s">
        <v>451</v>
      </c>
    </row>
    <row r="100" spans="16:40" x14ac:dyDescent="0.25">
      <c r="P100" t="s">
        <v>282</v>
      </c>
      <c r="AB100" t="s">
        <v>357</v>
      </c>
      <c r="AN100" t="s">
        <v>586</v>
      </c>
    </row>
    <row r="101" spans="16:40" x14ac:dyDescent="0.25">
      <c r="P101" t="s">
        <v>283</v>
      </c>
      <c r="AB101" t="s">
        <v>360</v>
      </c>
      <c r="AN101" t="s">
        <v>284</v>
      </c>
    </row>
    <row r="102" spans="16:40" x14ac:dyDescent="0.25">
      <c r="P102" t="s">
        <v>284</v>
      </c>
      <c r="AB102" t="s">
        <v>465</v>
      </c>
      <c r="AN102" t="s">
        <v>452</v>
      </c>
    </row>
    <row r="103" spans="16:40" x14ac:dyDescent="0.25">
      <c r="P103" t="s">
        <v>479</v>
      </c>
      <c r="AB103" t="s">
        <v>466</v>
      </c>
      <c r="AN103" t="s">
        <v>587</v>
      </c>
    </row>
    <row r="104" spans="16:40" x14ac:dyDescent="0.25">
      <c r="P104" t="s">
        <v>626</v>
      </c>
      <c r="AB104" t="s">
        <v>363</v>
      </c>
      <c r="AN104" t="s">
        <v>292</v>
      </c>
    </row>
    <row r="105" spans="16:40" x14ac:dyDescent="0.25">
      <c r="P105" t="s">
        <v>286</v>
      </c>
      <c r="AB105" t="s">
        <v>467</v>
      </c>
      <c r="AN105" t="s">
        <v>293</v>
      </c>
    </row>
    <row r="106" spans="16:40" x14ac:dyDescent="0.25">
      <c r="P106" t="s">
        <v>452</v>
      </c>
      <c r="AB106" t="s">
        <v>366</v>
      </c>
      <c r="AN106" t="s">
        <v>294</v>
      </c>
    </row>
    <row r="107" spans="16:40" x14ac:dyDescent="0.25">
      <c r="P107" t="s">
        <v>452</v>
      </c>
      <c r="AB107" t="s">
        <v>367</v>
      </c>
      <c r="AN107" t="s">
        <v>297</v>
      </c>
    </row>
    <row r="108" spans="16:40" x14ac:dyDescent="0.25">
      <c r="P108" t="s">
        <v>287</v>
      </c>
      <c r="AB108" t="s">
        <v>468</v>
      </c>
      <c r="AN108" t="s">
        <v>298</v>
      </c>
    </row>
    <row r="109" spans="16:40" x14ac:dyDescent="0.25">
      <c r="P109" t="s">
        <v>288</v>
      </c>
      <c r="AB109" t="s">
        <v>482</v>
      </c>
      <c r="AN109" t="s">
        <v>299</v>
      </c>
    </row>
    <row r="110" spans="16:40" x14ac:dyDescent="0.25">
      <c r="P110" t="s">
        <v>289</v>
      </c>
      <c r="AB110" t="s">
        <v>469</v>
      </c>
      <c r="AN110" t="s">
        <v>300</v>
      </c>
    </row>
    <row r="111" spans="16:40" x14ac:dyDescent="0.25">
      <c r="P111" t="s">
        <v>290</v>
      </c>
      <c r="AB111" t="s">
        <v>470</v>
      </c>
      <c r="AN111" t="s">
        <v>588</v>
      </c>
    </row>
    <row r="112" spans="16:40" x14ac:dyDescent="0.25">
      <c r="P112" t="s">
        <v>291</v>
      </c>
      <c r="AB112" t="s">
        <v>368</v>
      </c>
      <c r="AN112" t="s">
        <v>589</v>
      </c>
    </row>
    <row r="113" spans="16:40" x14ac:dyDescent="0.25">
      <c r="P113" t="s">
        <v>292</v>
      </c>
      <c r="AB113" t="s">
        <v>369</v>
      </c>
      <c r="AN113" t="s">
        <v>590</v>
      </c>
    </row>
    <row r="114" spans="16:40" x14ac:dyDescent="0.25">
      <c r="P114" t="s">
        <v>453</v>
      </c>
      <c r="AB114" t="s">
        <v>471</v>
      </c>
      <c r="AN114" t="s">
        <v>591</v>
      </c>
    </row>
    <row r="115" spans="16:40" x14ac:dyDescent="0.25">
      <c r="P115" t="s">
        <v>293</v>
      </c>
      <c r="AB115" t="s">
        <v>472</v>
      </c>
      <c r="AN115" t="s">
        <v>592</v>
      </c>
    </row>
    <row r="116" spans="16:40" x14ac:dyDescent="0.25">
      <c r="P116" t="s">
        <v>294</v>
      </c>
      <c r="AB116" t="s">
        <v>473</v>
      </c>
      <c r="AN116" t="s">
        <v>593</v>
      </c>
    </row>
    <row r="117" spans="16:40" x14ac:dyDescent="0.25">
      <c r="P117" t="s">
        <v>295</v>
      </c>
      <c r="AN117" t="s">
        <v>304</v>
      </c>
    </row>
    <row r="118" spans="16:40" x14ac:dyDescent="0.25">
      <c r="P118" t="s">
        <v>296</v>
      </c>
      <c r="AN118" t="s">
        <v>305</v>
      </c>
    </row>
    <row r="119" spans="16:40" x14ac:dyDescent="0.25">
      <c r="P119" t="s">
        <v>297</v>
      </c>
      <c r="AN119" t="s">
        <v>307</v>
      </c>
    </row>
    <row r="120" spans="16:40" x14ac:dyDescent="0.25">
      <c r="P120" t="s">
        <v>298</v>
      </c>
      <c r="AN120" t="s">
        <v>309</v>
      </c>
    </row>
    <row r="121" spans="16:40" x14ac:dyDescent="0.25">
      <c r="P121" t="s">
        <v>299</v>
      </c>
      <c r="AN121" t="s">
        <v>310</v>
      </c>
    </row>
    <row r="122" spans="16:40" x14ac:dyDescent="0.25">
      <c r="P122" t="s">
        <v>300</v>
      </c>
      <c r="AN122" t="s">
        <v>311</v>
      </c>
    </row>
    <row r="123" spans="16:40" x14ac:dyDescent="0.25">
      <c r="P123" t="s">
        <v>301</v>
      </c>
      <c r="AN123" t="s">
        <v>312</v>
      </c>
    </row>
    <row r="124" spans="16:40" x14ac:dyDescent="0.25">
      <c r="P124" t="s">
        <v>302</v>
      </c>
      <c r="AN124" t="s">
        <v>594</v>
      </c>
    </row>
    <row r="125" spans="16:40" x14ac:dyDescent="0.25">
      <c r="P125" t="s">
        <v>303</v>
      </c>
      <c r="AN125" t="s">
        <v>595</v>
      </c>
    </row>
    <row r="126" spans="16:40" x14ac:dyDescent="0.25">
      <c r="P126" t="s">
        <v>304</v>
      </c>
      <c r="AN126" t="s">
        <v>92</v>
      </c>
    </row>
    <row r="127" spans="16:40" x14ac:dyDescent="0.25">
      <c r="P127" t="s">
        <v>305</v>
      </c>
      <c r="AN127" t="s">
        <v>316</v>
      </c>
    </row>
    <row r="128" spans="16:40" x14ac:dyDescent="0.25">
      <c r="P128" t="s">
        <v>306</v>
      </c>
      <c r="AN128" t="s">
        <v>317</v>
      </c>
    </row>
    <row r="129" spans="16:40" x14ac:dyDescent="0.25">
      <c r="P129" t="s">
        <v>307</v>
      </c>
      <c r="AN129" t="s">
        <v>596</v>
      </c>
    </row>
    <row r="130" spans="16:40" x14ac:dyDescent="0.25">
      <c r="P130" t="s">
        <v>627</v>
      </c>
      <c r="AN130" t="s">
        <v>597</v>
      </c>
    </row>
    <row r="131" spans="16:40" x14ac:dyDescent="0.25">
      <c r="P131" t="s">
        <v>628</v>
      </c>
      <c r="AN131" t="s">
        <v>598</v>
      </c>
    </row>
    <row r="132" spans="16:40" x14ac:dyDescent="0.25">
      <c r="P132" t="s">
        <v>309</v>
      </c>
      <c r="AN132" t="s">
        <v>322</v>
      </c>
    </row>
    <row r="133" spans="16:40" x14ac:dyDescent="0.25">
      <c r="P133" t="s">
        <v>310</v>
      </c>
      <c r="AN133" t="s">
        <v>323</v>
      </c>
    </row>
    <row r="134" spans="16:40" x14ac:dyDescent="0.25">
      <c r="P134" t="s">
        <v>311</v>
      </c>
      <c r="AN134" t="s">
        <v>325</v>
      </c>
    </row>
    <row r="135" spans="16:40" x14ac:dyDescent="0.25">
      <c r="P135" t="s">
        <v>312</v>
      </c>
      <c r="AN135" t="s">
        <v>328</v>
      </c>
    </row>
    <row r="136" spans="16:40" x14ac:dyDescent="0.25">
      <c r="P136" t="s">
        <v>313</v>
      </c>
      <c r="AN136" t="s">
        <v>599</v>
      </c>
    </row>
    <row r="137" spans="16:40" x14ac:dyDescent="0.25">
      <c r="P137" t="s">
        <v>314</v>
      </c>
      <c r="AN137" t="s">
        <v>331</v>
      </c>
    </row>
    <row r="138" spans="16:40" x14ac:dyDescent="0.25">
      <c r="P138" t="s">
        <v>315</v>
      </c>
      <c r="AN138" t="s">
        <v>40</v>
      </c>
    </row>
    <row r="139" spans="16:40" x14ac:dyDescent="0.25">
      <c r="P139" t="s">
        <v>92</v>
      </c>
      <c r="AN139" t="s">
        <v>458</v>
      </c>
    </row>
    <row r="140" spans="16:40" x14ac:dyDescent="0.25">
      <c r="P140" t="s">
        <v>316</v>
      </c>
      <c r="AN140" t="s">
        <v>600</v>
      </c>
    </row>
    <row r="141" spans="16:40" x14ac:dyDescent="0.25">
      <c r="P141" t="s">
        <v>317</v>
      </c>
      <c r="AN141" t="s">
        <v>337</v>
      </c>
    </row>
    <row r="142" spans="16:40" x14ac:dyDescent="0.25">
      <c r="P142" t="s">
        <v>629</v>
      </c>
      <c r="AN142" t="s">
        <v>601</v>
      </c>
    </row>
    <row r="143" spans="16:40" x14ac:dyDescent="0.25">
      <c r="P143" t="s">
        <v>630</v>
      </c>
      <c r="AN143" t="s">
        <v>602</v>
      </c>
    </row>
    <row r="144" spans="16:40" x14ac:dyDescent="0.25">
      <c r="P144" t="s">
        <v>319</v>
      </c>
      <c r="AN144" t="s">
        <v>341</v>
      </c>
    </row>
    <row r="145" spans="16:40" x14ac:dyDescent="0.25">
      <c r="P145" t="s">
        <v>320</v>
      </c>
      <c r="AN145" t="s">
        <v>342</v>
      </c>
    </row>
    <row r="146" spans="16:40" x14ac:dyDescent="0.25">
      <c r="P146" t="s">
        <v>321</v>
      </c>
      <c r="AN146" t="s">
        <v>460</v>
      </c>
    </row>
    <row r="147" spans="16:40" x14ac:dyDescent="0.25">
      <c r="P147" t="s">
        <v>322</v>
      </c>
      <c r="AN147" t="s">
        <v>603</v>
      </c>
    </row>
    <row r="148" spans="16:40" x14ac:dyDescent="0.25">
      <c r="P148" t="s">
        <v>323</v>
      </c>
      <c r="AN148" t="s">
        <v>345</v>
      </c>
    </row>
    <row r="149" spans="16:40" x14ac:dyDescent="0.25">
      <c r="P149" t="s">
        <v>324</v>
      </c>
      <c r="AN149" t="s">
        <v>345</v>
      </c>
    </row>
    <row r="150" spans="16:40" x14ac:dyDescent="0.25">
      <c r="P150" t="s">
        <v>325</v>
      </c>
      <c r="AN150" t="s">
        <v>348</v>
      </c>
    </row>
    <row r="151" spans="16:40" x14ac:dyDescent="0.25">
      <c r="P151" t="s">
        <v>326</v>
      </c>
      <c r="AN151" t="s">
        <v>349</v>
      </c>
    </row>
    <row r="152" spans="16:40" x14ac:dyDescent="0.25">
      <c r="P152" t="s">
        <v>327</v>
      </c>
      <c r="AN152" t="s">
        <v>350</v>
      </c>
    </row>
    <row r="153" spans="16:40" x14ac:dyDescent="0.25">
      <c r="P153" t="s">
        <v>328</v>
      </c>
      <c r="AN153" t="s">
        <v>352</v>
      </c>
    </row>
    <row r="154" spans="16:40" x14ac:dyDescent="0.25">
      <c r="P154" t="s">
        <v>329</v>
      </c>
      <c r="AN154" t="s">
        <v>109</v>
      </c>
    </row>
    <row r="155" spans="16:40" x14ac:dyDescent="0.25">
      <c r="P155" t="s">
        <v>330</v>
      </c>
      <c r="AN155" t="s">
        <v>604</v>
      </c>
    </row>
    <row r="156" spans="16:40" x14ac:dyDescent="0.25">
      <c r="P156" t="s">
        <v>331</v>
      </c>
      <c r="AN156" t="s">
        <v>354</v>
      </c>
    </row>
    <row r="157" spans="16:40" x14ac:dyDescent="0.25">
      <c r="P157" t="s">
        <v>333</v>
      </c>
      <c r="AN157" t="s">
        <v>605</v>
      </c>
    </row>
    <row r="158" spans="16:40" x14ac:dyDescent="0.25">
      <c r="P158" t="s">
        <v>334</v>
      </c>
      <c r="AN158" t="s">
        <v>53</v>
      </c>
    </row>
    <row r="159" spans="16:40" x14ac:dyDescent="0.25">
      <c r="P159" t="s">
        <v>335</v>
      </c>
      <c r="AN159" t="s">
        <v>361</v>
      </c>
    </row>
    <row r="160" spans="16:40" x14ac:dyDescent="0.25">
      <c r="P160" t="s">
        <v>336</v>
      </c>
      <c r="AN160" t="s">
        <v>606</v>
      </c>
    </row>
    <row r="161" spans="16:40" x14ac:dyDescent="0.25">
      <c r="P161" t="s">
        <v>337</v>
      </c>
      <c r="AN161" t="s">
        <v>607</v>
      </c>
    </row>
    <row r="162" spans="16:40" x14ac:dyDescent="0.25">
      <c r="P162" t="s">
        <v>338</v>
      </c>
      <c r="AN162" t="s">
        <v>363</v>
      </c>
    </row>
    <row r="163" spans="16:40" x14ac:dyDescent="0.25">
      <c r="P163" t="s">
        <v>339</v>
      </c>
      <c r="AN163" t="s">
        <v>608</v>
      </c>
    </row>
    <row r="164" spans="16:40" x14ac:dyDescent="0.25">
      <c r="P164" t="s">
        <v>340</v>
      </c>
      <c r="AN164" t="s">
        <v>609</v>
      </c>
    </row>
    <row r="165" spans="16:40" x14ac:dyDescent="0.25">
      <c r="P165" t="s">
        <v>341</v>
      </c>
      <c r="AN165" t="s">
        <v>367</v>
      </c>
    </row>
    <row r="166" spans="16:40" x14ac:dyDescent="0.25">
      <c r="P166" t="s">
        <v>631</v>
      </c>
      <c r="AN166" t="s">
        <v>469</v>
      </c>
    </row>
    <row r="167" spans="16:40" x14ac:dyDescent="0.25">
      <c r="P167" t="s">
        <v>342</v>
      </c>
      <c r="AN167" t="s">
        <v>610</v>
      </c>
    </row>
    <row r="168" spans="16:40" x14ac:dyDescent="0.25">
      <c r="P168" t="s">
        <v>343</v>
      </c>
      <c r="AN168" t="s">
        <v>611</v>
      </c>
    </row>
    <row r="169" spans="16:40" x14ac:dyDescent="0.25">
      <c r="P169" t="s">
        <v>344</v>
      </c>
      <c r="AN169" t="s">
        <v>368</v>
      </c>
    </row>
    <row r="170" spans="16:40" x14ac:dyDescent="0.25">
      <c r="P170" t="s">
        <v>345</v>
      </c>
      <c r="AN170" t="s">
        <v>612</v>
      </c>
    </row>
    <row r="171" spans="16:40" x14ac:dyDescent="0.25">
      <c r="P171" t="s">
        <v>346</v>
      </c>
      <c r="AN171" t="s">
        <v>613</v>
      </c>
    </row>
    <row r="172" spans="16:40" x14ac:dyDescent="0.25">
      <c r="P172" t="s">
        <v>347</v>
      </c>
      <c r="AN172" t="s">
        <v>614</v>
      </c>
    </row>
    <row r="173" spans="16:40" x14ac:dyDescent="0.25">
      <c r="P173" t="s">
        <v>632</v>
      </c>
      <c r="AN173" t="s">
        <v>615</v>
      </c>
    </row>
    <row r="174" spans="16:40" x14ac:dyDescent="0.25">
      <c r="P174" t="s">
        <v>348</v>
      </c>
      <c r="AN174" t="s">
        <v>616</v>
      </c>
    </row>
    <row r="175" spans="16:40" x14ac:dyDescent="0.25">
      <c r="P175" t="s">
        <v>349</v>
      </c>
      <c r="AN175" t="s">
        <v>617</v>
      </c>
    </row>
    <row r="176" spans="16:40" x14ac:dyDescent="0.25">
      <c r="P176" t="s">
        <v>350</v>
      </c>
      <c r="AN176" t="s">
        <v>618</v>
      </c>
    </row>
    <row r="177" spans="16:40" x14ac:dyDescent="0.25">
      <c r="P177" t="s">
        <v>351</v>
      </c>
      <c r="AN177" t="s">
        <v>520</v>
      </c>
    </row>
    <row r="178" spans="16:40" x14ac:dyDescent="0.25">
      <c r="P178" t="s">
        <v>352</v>
      </c>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workbookViewId="0">
      <selection activeCell="A7" sqref="A7"/>
    </sheetView>
  </sheetViews>
  <sheetFormatPr baseColWidth="10" defaultRowHeight="15" x14ac:dyDescent="0.25"/>
  <sheetData>
    <row r="4" spans="1:1" x14ac:dyDescent="0.25">
      <c r="A4" t="s">
        <v>0</v>
      </c>
    </row>
    <row r="5" spans="1:1" x14ac:dyDescent="0.25">
      <c r="A5" t="s">
        <v>1</v>
      </c>
    </row>
    <row r="6" spans="1:1" x14ac:dyDescent="0.25">
      <c r="A6" t="s">
        <v>2</v>
      </c>
    </row>
    <row r="7" spans="1:1" x14ac:dyDescent="0.25">
      <c r="A7" t="s">
        <v>70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vocabprofile</vt:lpstr>
      <vt:lpstr>Bild_Fachs_Summe</vt:lpstr>
      <vt:lpstr>vocabchecker alt</vt:lpstr>
      <vt:lpstr>kommentare</vt:lpstr>
      <vt:lpstr>vocabprofile!subs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2021-09-14T17:46:46Z</dcterms:created>
  <dcterms:modified xsi:type="dcterms:W3CDTF">2022-05-21T16:53:50Z</dcterms:modified>
</cp:coreProperties>
</file>